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Rakovec1 - Výměna poškoze..." sheetId="2" state="visible" r:id="rId3"/>
  </sheets>
  <definedNames>
    <definedName function="false" hidden="false" localSheetId="1" name="_xlnm.Print_Area" vbProcedure="false">'Rakovec1 - Výměna poškoze...'!$C$4:$J$76,'Rakovec1 - Výměna poškoze...'!$C$82:$J$105,'Rakovec1 - Výměna poškoze...'!$C$111:$K$161</definedName>
    <definedName function="false" hidden="false" localSheetId="1" name="_xlnm.Print_Titles" vbProcedure="false">'Rakovec1 - Výměna poškoze...'!$121:$121</definedName>
    <definedName function="false" hidden="true" localSheetId="1" name="_xlnm._FilterDatabase" vbProcedure="false">'Rakovec1 - Výměna poškoze...'!$C$121:$K$161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<sst xmlns="http://schemas.openxmlformats.org/spreadsheetml/2006/main" count="652" uniqueCount="228">
  <si>
    <t xml:space="preserve">Export Komplet</t>
  </si>
  <si>
    <t xml:space="preserve">2.0</t>
  </si>
  <si>
    <t xml:space="preserve">False</t>
  </si>
  <si>
    <t xml:space="preserve">{559fcf95-1a88-4678-8736-d8cc0b7d7819}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</si>
  <si>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</si>
  <si>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</si>
  <si>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</si>
  <si>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</si>
  <si>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</si>
  <si>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</si>
  <si>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</si>
  <si>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</si>
  <si>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</si>
  <si>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Rakovec1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</si>
  <si>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</si>
  <si>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</si>
  <si>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Výměna poškozených oken a balkonových dveří v chatě č.1</t>
  </si>
  <si>
    <t xml:space="preserve">KSO:</t>
  </si>
  <si>
    <t xml:space="preserve">CC-CZ:</t>
  </si>
  <si>
    <t xml:space="preserve">Místo:</t>
  </si>
  <si>
    <t xml:space="preserve">Rakovec,rekreační středisko</t>
  </si>
  <si>
    <t xml:space="preserve">Datum:</t>
  </si>
  <si>
    <t xml:space="preserve">6. 11. 2023</t>
  </si>
  <si>
    <t xml:space="preserve">Zadavatel:</t>
  </si>
  <si>
    <t xml:space="preserve">IČ:</t>
  </si>
  <si>
    <t xml:space="preserve">MmBrna,OSM,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</si>
  <si>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</si>
  <si>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</si>
  <si>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</si>
  <si>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</si>
  <si>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</si>
  <si>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</si>
  <si>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</si>
  <si>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</si>
  <si>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</si>
  <si>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</si>
  <si>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</si>
  <si>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</si>
  <si>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</si>
  <si>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</si>
  <si>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</si>
  <si>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</si>
  <si>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</si>
  <si>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</si>
  <si>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</si>
  <si>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</si>
  <si>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</si>
  <si>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</si>
  <si>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</si>
  <si>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</si>
  <si>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</si>
  <si>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</si>
  <si>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</si>
  <si>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</si>
  <si>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</si>
  <si>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</si>
  <si>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</si>
  <si>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</si>
  <si>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</si>
  <si>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</si>
  <si>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</si>
  <si>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</si>
  <si>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</si>
  <si>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</si>
  <si>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</si>
  <si>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</si>
  <si>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</si>
  <si>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</si>
  <si>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</si>
  <si>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</si>
  <si>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</si>
  <si>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</si>
  <si>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</si>
  <si>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</si>
  <si>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</si>
  <si>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</si>
  <si>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</si>
  <si>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</si>
  <si>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</si>
  <si>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</si>
  <si>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</si>
  <si>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</si>
  <si>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</si>
  <si>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</si>
  <si>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</si>
  <si>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</si>
  <si>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</si>
  <si>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</si>
  <si>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</si>
  <si>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</si>
  <si>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</si>
  <si>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</si>
  <si>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</si>
  <si>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766 - Konstrukce truhlářské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</si>
  <si>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</si>
  <si>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</si>
  <si>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</si>
  <si>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VRN9 - Ostatní náklady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</si>
  <si>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</si>
  <si>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</si>
  <si>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</si>
  <si>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</si>
  <si>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</si>
  <si>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</si>
  <si>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</si>
  <si>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</si>
  <si>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</si>
  <si>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</si>
  <si>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</si>
  <si>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</si>
  <si>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</si>
  <si>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</si>
  <si>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</si>
  <si>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</si>
  <si>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9</t>
  </si>
  <si>
    <t xml:space="preserve">Ostatní konstrukce a práce, bourání</t>
  </si>
  <si>
    <t xml:space="preserve">K</t>
  </si>
  <si>
    <t xml:space="preserve">949101111</t>
  </si>
  <si>
    <t xml:space="preserve">Lešení pomocné pro objekty pozemních staveb s lešeňovou podlahou v do 1,9 m zatížení do 150 kg/m2</t>
  </si>
  <si>
    <t xml:space="preserve">m2</t>
  </si>
  <si>
    <t xml:space="preserve">CS ÚRS 2023 02</t>
  </si>
  <si>
    <t xml:space="preserve">4</t>
  </si>
  <si>
    <t xml:space="preserve">-684063081</t>
  </si>
  <si>
    <t xml:space="preserve">VV</t>
  </si>
  <si>
    <t xml:space="preserve">1,2*1,2*3+2,0*1,2</t>
  </si>
  <si>
    <t xml:space="preserve">952-pc 1</t>
  </si>
  <si>
    <t xml:space="preserve">Vyčištění prostor po výměně oken,nebo dveří</t>
  </si>
  <si>
    <t xml:space="preserve">sada</t>
  </si>
  <si>
    <t xml:space="preserve">-150513199</t>
  </si>
  <si>
    <t xml:space="preserve">3</t>
  </si>
  <si>
    <t xml:space="preserve">784171101</t>
  </si>
  <si>
    <t xml:space="preserve">Zakrytí podlah,okolního vybavení vč. pozdějšího odkrytí</t>
  </si>
  <si>
    <t xml:space="preserve">16</t>
  </si>
  <si>
    <t xml:space="preserve">-1087620031</t>
  </si>
  <si>
    <t xml:space="preserve">M</t>
  </si>
  <si>
    <t xml:space="preserve">28323153</t>
  </si>
  <si>
    <t xml:space="preserve">fólie pro malířské potřeby samolepicí 0,5mx100m</t>
  </si>
  <si>
    <t xml:space="preserve">32</t>
  </si>
  <si>
    <t xml:space="preserve">-218818863</t>
  </si>
  <si>
    <t xml:space="preserve">6,72*1,05 'Přepočtené koeficientem množství</t>
  </si>
  <si>
    <t xml:space="preserve">5</t>
  </si>
  <si>
    <t xml:space="preserve">968062374</t>
  </si>
  <si>
    <t xml:space="preserve">Vybourání dřevěných rámů oken zdvojených včetně křídel pl do 1 m2</t>
  </si>
  <si>
    <t xml:space="preserve">2109094433</t>
  </si>
  <si>
    <t xml:space="preserve">0,83*1,14+0,86*0,55</t>
  </si>
  <si>
    <t xml:space="preserve">6</t>
  </si>
  <si>
    <t xml:space="preserve">968062455</t>
  </si>
  <si>
    <t xml:space="preserve">Vybourání dřevěných dveřních zárubní pl do 2 m2</t>
  </si>
  <si>
    <t xml:space="preserve">1569154277</t>
  </si>
  <si>
    <t xml:space="preserve">0,86*2,17</t>
  </si>
  <si>
    <t xml:space="preserve">7</t>
  </si>
  <si>
    <t xml:space="preserve">968062456</t>
  </si>
  <si>
    <t xml:space="preserve">Vybourání dřevěných dveřních zárubní pl přes 2 m2</t>
  </si>
  <si>
    <t xml:space="preserve">-663165985</t>
  </si>
  <si>
    <t xml:space="preserve">1,47*2,1</t>
  </si>
  <si>
    <t xml:space="preserve">997</t>
  </si>
  <si>
    <t xml:space="preserve">Přesun sutě</t>
  </si>
  <si>
    <t xml:space="preserve">8</t>
  </si>
  <si>
    <t xml:space="preserve">997013211</t>
  </si>
  <si>
    <t xml:space="preserve">Vnitrostaveništní doprava suti a vybouraných hmot pro budovy v do 6 m ručně</t>
  </si>
  <si>
    <t xml:space="preserve">t</t>
  </si>
  <si>
    <t xml:space="preserve">-1762755320</t>
  </si>
  <si>
    <t xml:space="preserve">997013501</t>
  </si>
  <si>
    <t xml:space="preserve">Odvoz suti a vybouraných hmot na skládku nebo meziskládku do 1 km se složením</t>
  </si>
  <si>
    <t xml:space="preserve">-323202538</t>
  </si>
  <si>
    <t xml:space="preserve">10</t>
  </si>
  <si>
    <t xml:space="preserve">997013509</t>
  </si>
  <si>
    <t xml:space="preserve">Příplatek k odvozu suti a vybouraných hmot na skládku ZKD 1 km přes 1 km</t>
  </si>
  <si>
    <t xml:space="preserve">-13686600</t>
  </si>
  <si>
    <t xml:space="preserve">0,468*24 'Přepočtené koeficientem množství</t>
  </si>
  <si>
    <t xml:space="preserve">11</t>
  </si>
  <si>
    <t xml:space="preserve">997013631</t>
  </si>
  <si>
    <t xml:space="preserve">Poplatek za uložení na skládce (skládkovné) stavebního odpadu směsného kód odpadu 17 09 04</t>
  </si>
  <si>
    <t xml:space="preserve">-1165842888</t>
  </si>
  <si>
    <t xml:space="preserve">998</t>
  </si>
  <si>
    <t xml:space="preserve">Přesun hmot</t>
  </si>
  <si>
    <t xml:space="preserve">12</t>
  </si>
  <si>
    <t xml:space="preserve">998018002</t>
  </si>
  <si>
    <t xml:space="preserve">Přesun hmot ruční pro budovy v přes 6 do 12 m</t>
  </si>
  <si>
    <t xml:space="preserve">2095739558</t>
  </si>
  <si>
    <t xml:space="preserve">PSV</t>
  </si>
  <si>
    <t xml:space="preserve">Práce a dodávky PSV</t>
  </si>
  <si>
    <t xml:space="preserve">766</t>
  </si>
  <si>
    <t xml:space="preserve">Konstrukce truhlářské</t>
  </si>
  <si>
    <t xml:space="preserve">13</t>
  </si>
  <si>
    <t xml:space="preserve">766-pol.1</t>
  </si>
  <si>
    <t xml:space="preserve">Okno dřevěné diterm-je již v pokojíku v 1.NP vyměněno-nová okna budou podobné</t>
  </si>
  <si>
    <t xml:space="preserve">-1484596014</t>
  </si>
  <si>
    <t xml:space="preserve">14</t>
  </si>
  <si>
    <t xml:space="preserve">766-pc 1</t>
  </si>
  <si>
    <t xml:space="preserve">D+m Okno dřevěné diterm-podobné jako původní včetně zapravení 830/1140mm-přeměřit na stavbě-1.NP</t>
  </si>
  <si>
    <t xml:space="preserve">kus</t>
  </si>
  <si>
    <t xml:space="preserve">-1665318220</t>
  </si>
  <si>
    <t xml:space="preserve">766-pc 2</t>
  </si>
  <si>
    <t xml:space="preserve">D+m balkonové dveře dřevěné diterm-podobné jako původní včetně zapravení, kování,klik,zámku 800/2150mm-přeměřit na stavbě-2.NP</t>
  </si>
  <si>
    <t xml:space="preserve">1264348660</t>
  </si>
  <si>
    <t xml:space="preserve">766-pc 3</t>
  </si>
  <si>
    <t xml:space="preserve">D+m balkonové dveře dřevěné diterm-podobné jako původní včetně zapravení, kování,klik,zámku 1470/2100mm-přeměřit na stavbě-1.NP</t>
  </si>
  <si>
    <t xml:space="preserve">-2052716126</t>
  </si>
  <si>
    <t xml:space="preserve">17</t>
  </si>
  <si>
    <t xml:space="preserve">766-pc 4</t>
  </si>
  <si>
    <t xml:space="preserve">D+m Okno dřevěné diterm-podobné jako původní včetně zapravení 830/550mm-přeměřit na stavbě-u kuchyně-1.NP</t>
  </si>
  <si>
    <t xml:space="preserve">-1077647096</t>
  </si>
  <si>
    <t xml:space="preserve">18</t>
  </si>
  <si>
    <t xml:space="preserve">998766202</t>
  </si>
  <si>
    <t xml:space="preserve">Přesun hmot procentní pro kce truhlářské v objektech v přes 6 do 12 m</t>
  </si>
  <si>
    <t xml:space="preserve">%</t>
  </si>
  <si>
    <t xml:space="preserve">-1422672296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</si>
  <si>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</si>
  <si>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</si>
  <si>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</si>
  <si>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</si>
  <si>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19</t>
  </si>
  <si>
    <t xml:space="preserve">030001000</t>
  </si>
  <si>
    <t xml:space="preserve">Zařízení staveniště 1%</t>
  </si>
  <si>
    <t xml:space="preserve">1024</t>
  </si>
  <si>
    <t xml:space="preserve">432843431</t>
  </si>
  <si>
    <t xml:space="preserve">VRN6</t>
  </si>
  <si>
    <t xml:space="preserve">Územní vlivy</t>
  </si>
  <si>
    <t xml:space="preserve">20</t>
  </si>
  <si>
    <t xml:space="preserve">060001000</t>
  </si>
  <si>
    <t xml:space="preserve">Územní vlivy 3%</t>
  </si>
  <si>
    <t xml:space="preserve">1555367109</t>
  </si>
  <si>
    <t xml:space="preserve">VRN9</t>
  </si>
  <si>
    <t xml:space="preserve">Ostatní náklady</t>
  </si>
  <si>
    <t xml:space="preserve">090001000</t>
  </si>
  <si>
    <t xml:space="preserve">Mimostaveništní doprava 3%</t>
  </si>
  <si>
    <t xml:space="preserve">-121741148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</si>
</sst>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7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34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Rakovec1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Výměna poškozených oken a balkonových dveří v chatě č.1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Rakovec,rekreační středisko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6. 11. 2023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'Rakovec1 - Výměna poškoze...'!J28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'Rakovec1 - Výměna poškoze...'!P122</f>
        <v>0</v>
      </c>
      <c r="AV95" s="94" t="n">
        <f aca="false">'Rakovec1 - Výměna poškoze...'!J31</f>
        <v>0</v>
      </c>
      <c r="AW95" s="94" t="n">
        <f aca="false">'Rakovec1 - Výměna poškoze...'!J32</f>
        <v>0</v>
      </c>
      <c r="AX95" s="94" t="n">
        <f aca="false">'Rakovec1 - Výměna poškoze...'!J33</f>
        <v>0</v>
      </c>
      <c r="AY95" s="94" t="n">
        <f aca="false">'Rakovec1 - Výměna poškoze...'!J34</f>
        <v>0</v>
      </c>
      <c r="AZ95" s="94" t="n">
        <f aca="false">'Rakovec1 - Výměna poškoze...'!F31</f>
        <v>0</v>
      </c>
      <c r="BA95" s="94" t="n">
        <f aca="false">'Rakovec1 - Výměna poškoze...'!F32</f>
        <v>0</v>
      </c>
      <c r="BB95" s="94" t="n">
        <f aca="false">'Rakovec1 - Výměna poškoze...'!F33</f>
        <v>0</v>
      </c>
      <c r="BC95" s="94" t="n">
        <f aca="false">'Rakovec1 - Výměna poškoze...'!F34</f>
        <v>0</v>
      </c>
      <c r="BD95" s="96" t="n">
        <f aca="false">'Rakovec1 - Výměna poškoze...'!F35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Rakovec1 - Výměna poškoze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162"/>
  <sheetViews>
    <sheetView showFormulas="false" showGridLines="false" showRowColHeaders="true" showZeros="true" rightToLeft="false" tabSelected="true" showOutlineSymbols="true" defaultGridColor="true" view="normal" topLeftCell="A153" colorId="64" zoomScale="100" zoomScaleNormal="100" zoomScalePageLayoutView="100" workbookViewId="0">
      <selection pane="topLeft" activeCell="J118" activeCellId="0" sqref="J118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6. 11. 2023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ROUND(J122,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ROUND((SUM(BE122:BE161)),  2)</f>
        <v>0</v>
      </c>
      <c r="G31" s="22"/>
      <c r="H31" s="22"/>
      <c r="I31" s="112" t="n">
        <v>0.21</v>
      </c>
      <c r="J31" s="111" t="n">
        <f aca="false">ROUND(((SUM(BE122:BE161))*I31),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ROUND((SUM(BF122:BF161)),  2)</f>
        <v>0</v>
      </c>
      <c r="G32" s="22"/>
      <c r="H32" s="22"/>
      <c r="I32" s="112" t="n">
        <v>0.15</v>
      </c>
      <c r="J32" s="111" t="n">
        <f aca="false">ROUND(((SUM(BF122:BF161))*I32),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ROUND((SUM(BG122:BG161)),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ROUND((SUM(BH122:BH161)),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ROUND((SUM(BI122:BI161)),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Výměna poškozených oken a balkonových dveří v chatě č.1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Rakovec,rekreační středisko</v>
      </c>
      <c r="G87" s="22"/>
      <c r="H87" s="22"/>
      <c r="I87" s="15" t="s">
        <v>21</v>
      </c>
      <c r="J87" s="101" t="str">
        <f aca="false">IF(J10="","",J10)</f>
        <v>6. 11. 2023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 Husova 3, 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86</v>
      </c>
      <c r="D94" s="22"/>
      <c r="E94" s="22"/>
      <c r="F94" s="22"/>
      <c r="G94" s="22"/>
      <c r="H94" s="22"/>
      <c r="I94" s="22"/>
      <c r="J94" s="108" t="n">
        <f aca="false">J122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J123</f>
        <v>0</v>
      </c>
      <c r="L95" s="126"/>
    </row>
    <row r="96" s="130" customFormat="true" ht="19.9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J124</f>
        <v>0</v>
      </c>
      <c r="L96" s="131"/>
    </row>
    <row r="97" s="130" customFormat="true" ht="19.9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J139</f>
        <v>0</v>
      </c>
      <c r="L97" s="131"/>
    </row>
    <row r="98" s="130" customFormat="true" ht="19.9" hidden="false" customHeight="true" outlineLevel="0" collapsed="false">
      <c r="B98" s="131"/>
      <c r="D98" s="132" t="s">
        <v>91</v>
      </c>
      <c r="E98" s="133"/>
      <c r="F98" s="133"/>
      <c r="G98" s="133"/>
      <c r="H98" s="133"/>
      <c r="I98" s="133"/>
      <c r="J98" s="134" t="n">
        <f aca="false">J145</f>
        <v>0</v>
      </c>
      <c r="L98" s="131"/>
    </row>
    <row r="99" s="125" customFormat="true" ht="24.95" hidden="false" customHeight="true" outlineLevel="0" collapsed="false">
      <c r="B99" s="126"/>
      <c r="D99" s="127" t="s">
        <v>92</v>
      </c>
      <c r="E99" s="128"/>
      <c r="F99" s="128"/>
      <c r="G99" s="128"/>
      <c r="H99" s="128"/>
      <c r="I99" s="128"/>
      <c r="J99" s="129" t="n">
        <f aca="false">J147</f>
        <v>0</v>
      </c>
      <c r="L99" s="126"/>
    </row>
    <row r="100" s="130" customFormat="true" ht="19.9" hidden="false" customHeight="true" outlineLevel="0" collapsed="false">
      <c r="B100" s="131"/>
      <c r="D100" s="132" t="s">
        <v>93</v>
      </c>
      <c r="E100" s="133"/>
      <c r="F100" s="133"/>
      <c r="G100" s="133"/>
      <c r="H100" s="133"/>
      <c r="I100" s="133"/>
      <c r="J100" s="134" t="n">
        <f aca="false">J148</f>
        <v>0</v>
      </c>
      <c r="L100" s="131"/>
    </row>
    <row r="101" s="125" customFormat="true" ht="24.95" hidden="false" customHeight="true" outlineLevel="0" collapsed="false">
      <c r="B101" s="126"/>
      <c r="D101" s="127" t="s">
        <v>94</v>
      </c>
      <c r="E101" s="128"/>
      <c r="F101" s="128"/>
      <c r="G101" s="128"/>
      <c r="H101" s="128"/>
      <c r="I101" s="128"/>
      <c r="J101" s="129" t="n">
        <f aca="false">J155</f>
        <v>0</v>
      </c>
      <c r="L101" s="126"/>
    </row>
    <row r="102" s="130" customFormat="true" ht="19.9" hidden="false" customHeight="true" outlineLevel="0" collapsed="false">
      <c r="B102" s="131"/>
      <c r="D102" s="132" t="s">
        <v>95</v>
      </c>
      <c r="E102" s="133"/>
      <c r="F102" s="133"/>
      <c r="G102" s="133"/>
      <c r="H102" s="133"/>
      <c r="I102" s="133"/>
      <c r="J102" s="134" t="n">
        <f aca="false">J156</f>
        <v>0</v>
      </c>
      <c r="L102" s="131"/>
    </row>
    <row r="103" s="130" customFormat="true" ht="19.9" hidden="false" customHeight="true" outlineLevel="0" collapsed="false">
      <c r="B103" s="131"/>
      <c r="D103" s="132" t="s">
        <v>96</v>
      </c>
      <c r="E103" s="133"/>
      <c r="F103" s="133"/>
      <c r="G103" s="133"/>
      <c r="H103" s="133"/>
      <c r="I103" s="133"/>
      <c r="J103" s="134" t="n">
        <f aca="false">J158</f>
        <v>0</v>
      </c>
      <c r="L103" s="131"/>
    </row>
    <row r="104" s="130" customFormat="true" ht="19.9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J160</f>
        <v>0</v>
      </c>
      <c r="L104" s="131"/>
    </row>
    <row r="105" s="27" customFormat="true" ht="21.85" hidden="false" customHeight="true" outlineLevel="0" collapsed="false">
      <c r="A105" s="22"/>
      <c r="B105" s="23"/>
      <c r="C105" s="22"/>
      <c r="D105" s="22"/>
      <c r="E105" s="22"/>
      <c r="F105" s="22"/>
      <c r="G105" s="22"/>
      <c r="H105" s="22"/>
      <c r="I105" s="22"/>
      <c r="J105" s="22"/>
      <c r="K105" s="22"/>
      <c r="L105" s="39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="27" customFormat="true" ht="6.95" hidden="false" customHeight="true" outlineLevel="0" collapsed="false">
      <c r="A106" s="22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10" s="27" customFormat="true" ht="6.95" hidden="false" customHeight="true" outlineLevel="0" collapsed="false">
      <c r="A110" s="22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24.95" hidden="false" customHeight="true" outlineLevel="0" collapsed="false">
      <c r="A111" s="22"/>
      <c r="B111" s="23"/>
      <c r="C111" s="7" t="s">
        <v>98</v>
      </c>
      <c r="D111" s="22"/>
      <c r="E111" s="22"/>
      <c r="F111" s="22"/>
      <c r="G111" s="22"/>
      <c r="H111" s="22"/>
      <c r="I111" s="22"/>
      <c r="J111" s="22"/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6.9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12" hidden="false" customHeight="true" outlineLevel="0" collapsed="false">
      <c r="A113" s="22"/>
      <c r="B113" s="23"/>
      <c r="C113" s="15" t="s">
        <v>15</v>
      </c>
      <c r="D113" s="22"/>
      <c r="E113" s="22"/>
      <c r="F113" s="22"/>
      <c r="G113" s="22"/>
      <c r="H113" s="22"/>
      <c r="I113" s="22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16.5" hidden="false" customHeight="true" outlineLevel="0" collapsed="false">
      <c r="A114" s="22"/>
      <c r="B114" s="23"/>
      <c r="C114" s="22"/>
      <c r="D114" s="22"/>
      <c r="E114" s="100" t="str">
        <f aca="false">E7</f>
        <v>Výměna poškozených oken a balkonových dveří v chatě č.1</v>
      </c>
      <c r="F114" s="100"/>
      <c r="G114" s="100"/>
      <c r="H114" s="100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2" hidden="false" customHeight="true" outlineLevel="0" collapsed="false">
      <c r="A116" s="22"/>
      <c r="B116" s="23"/>
      <c r="C116" s="15" t="s">
        <v>19</v>
      </c>
      <c r="D116" s="22"/>
      <c r="E116" s="22"/>
      <c r="F116" s="16" t="str">
        <f aca="false">F10</f>
        <v>Rakovec,rekreační středisko</v>
      </c>
      <c r="G116" s="22"/>
      <c r="H116" s="22"/>
      <c r="I116" s="15" t="s">
        <v>21</v>
      </c>
      <c r="J116" s="101" t="n">
        <v>45241</v>
      </c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6.9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15.15" hidden="false" customHeight="true" outlineLevel="0" collapsed="false">
      <c r="A118" s="22"/>
      <c r="B118" s="23"/>
      <c r="C118" s="15" t="s">
        <v>23</v>
      </c>
      <c r="D118" s="22"/>
      <c r="E118" s="22"/>
      <c r="F118" s="16" t="str">
        <f aca="false">E13</f>
        <v>MmBrna,OSM, Husova 3, Brno</v>
      </c>
      <c r="G118" s="22"/>
      <c r="H118" s="22"/>
      <c r="I118" s="15" t="s">
        <v>29</v>
      </c>
      <c r="J118" s="121" t="str">
        <f aca="false">E19</f>
        <v>Radka Volková</v>
      </c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15.15" hidden="false" customHeight="true" outlineLevel="0" collapsed="false">
      <c r="A119" s="22"/>
      <c r="B119" s="23"/>
      <c r="C119" s="15" t="s">
        <v>27</v>
      </c>
      <c r="D119" s="22"/>
      <c r="E119" s="22"/>
      <c r="F119" s="16" t="str">
        <f aca="false">IF(E16="","",E16)</f>
        <v>Vyplň údaj</v>
      </c>
      <c r="G119" s="22"/>
      <c r="H119" s="22"/>
      <c r="I119" s="15" t="s">
        <v>32</v>
      </c>
      <c r="J119" s="121" t="str">
        <f aca="false">E22</f>
        <v>Radka Volková</v>
      </c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0.3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141" customFormat="true" ht="29.3" hidden="false" customHeight="true" outlineLevel="0" collapsed="false">
      <c r="A121" s="135"/>
      <c r="B121" s="136"/>
      <c r="C121" s="137" t="s">
        <v>99</v>
      </c>
      <c r="D121" s="138" t="s">
        <v>59</v>
      </c>
      <c r="E121" s="138" t="s">
        <v>55</v>
      </c>
      <c r="F121" s="138" t="s">
        <v>56</v>
      </c>
      <c r="G121" s="138" t="s">
        <v>100</v>
      </c>
      <c r="H121" s="138" t="s">
        <v>101</v>
      </c>
      <c r="I121" s="138" t="s">
        <v>102</v>
      </c>
      <c r="J121" s="138" t="s">
        <v>85</v>
      </c>
      <c r="K121" s="139" t="s">
        <v>103</v>
      </c>
      <c r="L121" s="140"/>
      <c r="M121" s="68"/>
      <c r="N121" s="69" t="s">
        <v>38</v>
      </c>
      <c r="O121" s="69" t="s">
        <v>104</v>
      </c>
      <c r="P121" s="69" t="s">
        <v>105</v>
      </c>
      <c r="Q121" s="69" t="s">
        <v>106</v>
      </c>
      <c r="R121" s="69" t="s">
        <v>107</v>
      </c>
      <c r="S121" s="69" t="s">
        <v>108</v>
      </c>
      <c r="T121" s="70" t="s">
        <v>109</v>
      </c>
      <c r="U121" s="135"/>
      <c r="V121" s="135"/>
      <c r="W121" s="135"/>
      <c r="X121" s="135"/>
      <c r="Y121" s="135"/>
      <c r="Z121" s="135"/>
      <c r="AA121" s="135"/>
      <c r="AB121" s="135"/>
      <c r="AC121" s="135"/>
      <c r="AD121" s="135"/>
      <c r="AE121" s="135"/>
    </row>
    <row r="122" s="27" customFormat="true" ht="22.8" hidden="false" customHeight="true" outlineLevel="0" collapsed="false">
      <c r="A122" s="22"/>
      <c r="B122" s="23"/>
      <c r="C122" s="76" t="s">
        <v>110</v>
      </c>
      <c r="D122" s="22"/>
      <c r="E122" s="22"/>
      <c r="F122" s="22"/>
      <c r="G122" s="22"/>
      <c r="H122" s="22"/>
      <c r="I122" s="22"/>
      <c r="J122" s="142" t="n">
        <f aca="false">BK122</f>
        <v>0</v>
      </c>
      <c r="K122" s="22"/>
      <c r="L122" s="23"/>
      <c r="M122" s="71"/>
      <c r="N122" s="58"/>
      <c r="O122" s="72"/>
      <c r="P122" s="143" t="n">
        <f aca="false">P123+P147+P155</f>
        <v>0</v>
      </c>
      <c r="Q122" s="72"/>
      <c r="R122" s="143" t="n">
        <f aca="false">R123+R147+R155</f>
        <v>0.00131584</v>
      </c>
      <c r="S122" s="72"/>
      <c r="T122" s="144" t="n">
        <f aca="false">T123+T147+T155</f>
        <v>0.467724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T122" s="3" t="s">
        <v>73</v>
      </c>
      <c r="AU122" s="3" t="s">
        <v>87</v>
      </c>
      <c r="BK122" s="145" t="n">
        <f aca="false">BK123+BK147+BK155</f>
        <v>0</v>
      </c>
    </row>
    <row r="123" s="146" customFormat="true" ht="25.9" hidden="false" customHeight="true" outlineLevel="0" collapsed="false">
      <c r="B123" s="147"/>
      <c r="D123" s="148" t="s">
        <v>73</v>
      </c>
      <c r="E123" s="149" t="s">
        <v>111</v>
      </c>
      <c r="F123" s="149" t="s">
        <v>112</v>
      </c>
      <c r="I123" s="150"/>
      <c r="J123" s="151" t="n">
        <f aca="false">BK123</f>
        <v>0</v>
      </c>
      <c r="L123" s="147"/>
      <c r="M123" s="152"/>
      <c r="N123" s="153"/>
      <c r="O123" s="153"/>
      <c r="P123" s="154" t="n">
        <f aca="false">P124+P139+P145</f>
        <v>0</v>
      </c>
      <c r="Q123" s="153"/>
      <c r="R123" s="154" t="n">
        <f aca="false">R124+R139+R145</f>
        <v>0.00131584</v>
      </c>
      <c r="S123" s="153"/>
      <c r="T123" s="155" t="n">
        <f aca="false">T124+T139+T145</f>
        <v>0.467724</v>
      </c>
      <c r="AR123" s="148" t="s">
        <v>79</v>
      </c>
      <c r="AT123" s="156" t="s">
        <v>73</v>
      </c>
      <c r="AU123" s="156" t="s">
        <v>74</v>
      </c>
      <c r="AY123" s="148" t="s">
        <v>113</v>
      </c>
      <c r="BK123" s="157" t="n">
        <f aca="false">BK124+BK139+BK145</f>
        <v>0</v>
      </c>
    </row>
    <row r="124" s="146" customFormat="true" ht="22.8" hidden="false" customHeight="true" outlineLevel="0" collapsed="false">
      <c r="B124" s="147"/>
      <c r="D124" s="148" t="s">
        <v>73</v>
      </c>
      <c r="E124" s="158" t="s">
        <v>114</v>
      </c>
      <c r="F124" s="158" t="s">
        <v>115</v>
      </c>
      <c r="I124" s="150"/>
      <c r="J124" s="159" t="n">
        <f aca="false">BK124</f>
        <v>0</v>
      </c>
      <c r="L124" s="147"/>
      <c r="M124" s="152"/>
      <c r="N124" s="153"/>
      <c r="O124" s="153"/>
      <c r="P124" s="154" t="n">
        <f aca="false">SUM(P125:P138)</f>
        <v>0</v>
      </c>
      <c r="Q124" s="153"/>
      <c r="R124" s="154" t="n">
        <f aca="false">SUM(R125:R138)</f>
        <v>0.00131584</v>
      </c>
      <c r="S124" s="153"/>
      <c r="T124" s="155" t="n">
        <f aca="false">SUM(T125:T138)</f>
        <v>0.467724</v>
      </c>
      <c r="AR124" s="148" t="s">
        <v>79</v>
      </c>
      <c r="AT124" s="156" t="s">
        <v>73</v>
      </c>
      <c r="AU124" s="156" t="s">
        <v>79</v>
      </c>
      <c r="AY124" s="148" t="s">
        <v>113</v>
      </c>
      <c r="BK124" s="157" t="n">
        <f aca="false">SUM(BK125:BK138)</f>
        <v>0</v>
      </c>
    </row>
    <row r="125" s="27" customFormat="true" ht="33" hidden="false" customHeight="true" outlineLevel="0" collapsed="false">
      <c r="A125" s="22"/>
      <c r="B125" s="160"/>
      <c r="C125" s="161" t="s">
        <v>79</v>
      </c>
      <c r="D125" s="161" t="s">
        <v>116</v>
      </c>
      <c r="E125" s="162" t="s">
        <v>117</v>
      </c>
      <c r="F125" s="163" t="s">
        <v>118</v>
      </c>
      <c r="G125" s="164" t="s">
        <v>119</v>
      </c>
      <c r="H125" s="165" t="n">
        <v>6.72</v>
      </c>
      <c r="I125" s="166"/>
      <c r="J125" s="167" t="n">
        <f aca="false">ROUND(I125*H125,2)</f>
        <v>0</v>
      </c>
      <c r="K125" s="163" t="s">
        <v>120</v>
      </c>
      <c r="L125" s="23"/>
      <c r="M125" s="168"/>
      <c r="N125" s="169" t="s">
        <v>39</v>
      </c>
      <c r="O125" s="60"/>
      <c r="P125" s="170" t="n">
        <f aca="false">O125*H125</f>
        <v>0</v>
      </c>
      <c r="Q125" s="170" t="n">
        <v>0.00013</v>
      </c>
      <c r="R125" s="170" t="n">
        <f aca="false">Q125*H125</f>
        <v>0.0008736</v>
      </c>
      <c r="S125" s="170" t="n">
        <v>0</v>
      </c>
      <c r="T125" s="171" t="n">
        <f aca="false">S125*H125</f>
        <v>0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172" t="s">
        <v>121</v>
      </c>
      <c r="AT125" s="172" t="s">
        <v>116</v>
      </c>
      <c r="AU125" s="172" t="s">
        <v>81</v>
      </c>
      <c r="AY125" s="3" t="s">
        <v>113</v>
      </c>
      <c r="BE125" s="173" t="n">
        <f aca="false">IF(N125="základní",J125,0)</f>
        <v>0</v>
      </c>
      <c r="BF125" s="173" t="n">
        <f aca="false">IF(N125="snížená",J125,0)</f>
        <v>0</v>
      </c>
      <c r="BG125" s="173" t="n">
        <f aca="false">IF(N125="zákl. přenesená",J125,0)</f>
        <v>0</v>
      </c>
      <c r="BH125" s="173" t="n">
        <f aca="false">IF(N125="sníž. přenesená",J125,0)</f>
        <v>0</v>
      </c>
      <c r="BI125" s="173" t="n">
        <f aca="false">IF(N125="nulová",J125,0)</f>
        <v>0</v>
      </c>
      <c r="BJ125" s="3" t="s">
        <v>79</v>
      </c>
      <c r="BK125" s="173" t="n">
        <f aca="false">ROUND(I125*H125,2)</f>
        <v>0</v>
      </c>
      <c r="BL125" s="3" t="s">
        <v>121</v>
      </c>
      <c r="BM125" s="172" t="s">
        <v>122</v>
      </c>
    </row>
    <row r="126" s="174" customFormat="true" ht="12.8" hidden="false" customHeight="false" outlineLevel="0" collapsed="false">
      <c r="B126" s="175"/>
      <c r="D126" s="176" t="s">
        <v>123</v>
      </c>
      <c r="E126" s="177"/>
      <c r="F126" s="178" t="s">
        <v>124</v>
      </c>
      <c r="H126" s="179" t="n">
        <v>6.72</v>
      </c>
      <c r="I126" s="180"/>
      <c r="L126" s="175"/>
      <c r="M126" s="181"/>
      <c r="N126" s="182"/>
      <c r="O126" s="182"/>
      <c r="P126" s="182"/>
      <c r="Q126" s="182"/>
      <c r="R126" s="182"/>
      <c r="S126" s="182"/>
      <c r="T126" s="183"/>
      <c r="AT126" s="177" t="s">
        <v>123</v>
      </c>
      <c r="AU126" s="177" t="s">
        <v>81</v>
      </c>
      <c r="AV126" s="174" t="s">
        <v>81</v>
      </c>
      <c r="AW126" s="174" t="s">
        <v>31</v>
      </c>
      <c r="AX126" s="174" t="s">
        <v>79</v>
      </c>
      <c r="AY126" s="177" t="s">
        <v>113</v>
      </c>
    </row>
    <row r="127" s="27" customFormat="true" ht="16.5" hidden="false" customHeight="true" outlineLevel="0" collapsed="false">
      <c r="A127" s="22"/>
      <c r="B127" s="160"/>
      <c r="C127" s="161" t="s">
        <v>81</v>
      </c>
      <c r="D127" s="161" t="s">
        <v>116</v>
      </c>
      <c r="E127" s="162" t="s">
        <v>125</v>
      </c>
      <c r="F127" s="163" t="s">
        <v>126</v>
      </c>
      <c r="G127" s="164" t="s">
        <v>127</v>
      </c>
      <c r="H127" s="165" t="n">
        <v>4</v>
      </c>
      <c r="I127" s="166"/>
      <c r="J127" s="167" t="n">
        <f aca="false">ROUND(I127*H127,2)</f>
        <v>0</v>
      </c>
      <c r="K127" s="163"/>
      <c r="L127" s="23"/>
      <c r="M127" s="168"/>
      <c r="N127" s="169" t="s">
        <v>39</v>
      </c>
      <c r="O127" s="60"/>
      <c r="P127" s="170" t="n">
        <f aca="false">O127*H127</f>
        <v>0</v>
      </c>
      <c r="Q127" s="170" t="n">
        <v>4E-005</v>
      </c>
      <c r="R127" s="170" t="n">
        <f aca="false">Q127*H127</f>
        <v>0.00016</v>
      </c>
      <c r="S127" s="170" t="n">
        <v>0</v>
      </c>
      <c r="T127" s="171" t="n">
        <f aca="false">S127*H127</f>
        <v>0</v>
      </c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R127" s="172" t="s">
        <v>121</v>
      </c>
      <c r="AT127" s="172" t="s">
        <v>116</v>
      </c>
      <c r="AU127" s="172" t="s">
        <v>81</v>
      </c>
      <c r="AY127" s="3" t="s">
        <v>113</v>
      </c>
      <c r="BE127" s="173" t="n">
        <f aca="false">IF(N127="základní",J127,0)</f>
        <v>0</v>
      </c>
      <c r="BF127" s="173" t="n">
        <f aca="false">IF(N127="snížená",J127,0)</f>
        <v>0</v>
      </c>
      <c r="BG127" s="173" t="n">
        <f aca="false">IF(N127="zákl. přenesená",J127,0)</f>
        <v>0</v>
      </c>
      <c r="BH127" s="173" t="n">
        <f aca="false">IF(N127="sníž. přenesená",J127,0)</f>
        <v>0</v>
      </c>
      <c r="BI127" s="173" t="n">
        <f aca="false">IF(N127="nulová",J127,0)</f>
        <v>0</v>
      </c>
      <c r="BJ127" s="3" t="s">
        <v>79</v>
      </c>
      <c r="BK127" s="173" t="n">
        <f aca="false">ROUND(I127*H127,2)</f>
        <v>0</v>
      </c>
      <c r="BL127" s="3" t="s">
        <v>121</v>
      </c>
      <c r="BM127" s="172" t="s">
        <v>128</v>
      </c>
    </row>
    <row r="128" s="174" customFormat="true" ht="12.8" hidden="false" customHeight="false" outlineLevel="0" collapsed="false">
      <c r="B128" s="175"/>
      <c r="D128" s="176" t="s">
        <v>123</v>
      </c>
      <c r="E128" s="177"/>
      <c r="F128" s="178" t="s">
        <v>121</v>
      </c>
      <c r="H128" s="179" t="n">
        <v>4</v>
      </c>
      <c r="I128" s="180"/>
      <c r="L128" s="175"/>
      <c r="M128" s="181"/>
      <c r="N128" s="182"/>
      <c r="O128" s="182"/>
      <c r="P128" s="182"/>
      <c r="Q128" s="182"/>
      <c r="R128" s="182"/>
      <c r="S128" s="182"/>
      <c r="T128" s="183"/>
      <c r="AT128" s="177" t="s">
        <v>123</v>
      </c>
      <c r="AU128" s="177" t="s">
        <v>81</v>
      </c>
      <c r="AV128" s="174" t="s">
        <v>81</v>
      </c>
      <c r="AW128" s="174" t="s">
        <v>31</v>
      </c>
      <c r="AX128" s="174" t="s">
        <v>79</v>
      </c>
      <c r="AY128" s="177" t="s">
        <v>113</v>
      </c>
    </row>
    <row r="129" s="27" customFormat="true" ht="16.5" hidden="false" customHeight="true" outlineLevel="0" collapsed="false">
      <c r="A129" s="22"/>
      <c r="B129" s="160"/>
      <c r="C129" s="161" t="s">
        <v>129</v>
      </c>
      <c r="D129" s="161" t="s">
        <v>116</v>
      </c>
      <c r="E129" s="162" t="s">
        <v>130</v>
      </c>
      <c r="F129" s="184" t="s">
        <v>131</v>
      </c>
      <c r="G129" s="164" t="s">
        <v>119</v>
      </c>
      <c r="H129" s="165" t="n">
        <v>6.72</v>
      </c>
      <c r="I129" s="166"/>
      <c r="J129" s="167" t="n">
        <f aca="false">ROUND(I129*H129,2)</f>
        <v>0</v>
      </c>
      <c r="K129" s="163" t="s">
        <v>120</v>
      </c>
      <c r="L129" s="23"/>
      <c r="M129" s="168"/>
      <c r="N129" s="169" t="s">
        <v>39</v>
      </c>
      <c r="O129" s="60"/>
      <c r="P129" s="170" t="n">
        <f aca="false">O129*H129</f>
        <v>0</v>
      </c>
      <c r="Q129" s="170" t="n">
        <v>0</v>
      </c>
      <c r="R129" s="170" t="n">
        <f aca="false">Q129*H129</f>
        <v>0</v>
      </c>
      <c r="S129" s="170" t="n">
        <v>0</v>
      </c>
      <c r="T129" s="171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72" t="s">
        <v>132</v>
      </c>
      <c r="AT129" s="172" t="s">
        <v>116</v>
      </c>
      <c r="AU129" s="172" t="s">
        <v>81</v>
      </c>
      <c r="AY129" s="3" t="s">
        <v>113</v>
      </c>
      <c r="BE129" s="173" t="n">
        <f aca="false">IF(N129="základní",J129,0)</f>
        <v>0</v>
      </c>
      <c r="BF129" s="173" t="n">
        <f aca="false">IF(N129="snížená",J129,0)</f>
        <v>0</v>
      </c>
      <c r="BG129" s="173" t="n">
        <f aca="false">IF(N129="zákl. přenesená",J129,0)</f>
        <v>0</v>
      </c>
      <c r="BH129" s="173" t="n">
        <f aca="false">IF(N129="sníž. přenesená",J129,0)</f>
        <v>0</v>
      </c>
      <c r="BI129" s="173" t="n">
        <f aca="false">IF(N129="nulová",J129,0)</f>
        <v>0</v>
      </c>
      <c r="BJ129" s="3" t="s">
        <v>79</v>
      </c>
      <c r="BK129" s="173" t="n">
        <f aca="false">ROUND(I129*H129,2)</f>
        <v>0</v>
      </c>
      <c r="BL129" s="3" t="s">
        <v>132</v>
      </c>
      <c r="BM129" s="172" t="s">
        <v>133</v>
      </c>
    </row>
    <row r="130" s="174" customFormat="true" ht="12.8" hidden="false" customHeight="false" outlineLevel="0" collapsed="false">
      <c r="B130" s="175"/>
      <c r="D130" s="176" t="s">
        <v>123</v>
      </c>
      <c r="E130" s="177"/>
      <c r="F130" s="178" t="s">
        <v>124</v>
      </c>
      <c r="H130" s="179" t="n">
        <v>6.72</v>
      </c>
      <c r="I130" s="180"/>
      <c r="L130" s="175"/>
      <c r="M130" s="181"/>
      <c r="N130" s="182"/>
      <c r="O130" s="182"/>
      <c r="P130" s="182"/>
      <c r="Q130" s="182"/>
      <c r="R130" s="182"/>
      <c r="S130" s="182"/>
      <c r="T130" s="183"/>
      <c r="AT130" s="177" t="s">
        <v>123</v>
      </c>
      <c r="AU130" s="177" t="s">
        <v>81</v>
      </c>
      <c r="AV130" s="174" t="s">
        <v>81</v>
      </c>
      <c r="AW130" s="174" t="s">
        <v>31</v>
      </c>
      <c r="AX130" s="174" t="s">
        <v>79</v>
      </c>
      <c r="AY130" s="177" t="s">
        <v>113</v>
      </c>
    </row>
    <row r="131" s="27" customFormat="true" ht="16.5" hidden="false" customHeight="true" outlineLevel="0" collapsed="false">
      <c r="A131" s="22"/>
      <c r="B131" s="160"/>
      <c r="C131" s="185" t="s">
        <v>121</v>
      </c>
      <c r="D131" s="185" t="s">
        <v>134</v>
      </c>
      <c r="E131" s="186" t="s">
        <v>135</v>
      </c>
      <c r="F131" s="187" t="s">
        <v>136</v>
      </c>
      <c r="G131" s="188" t="s">
        <v>119</v>
      </c>
      <c r="H131" s="189" t="n">
        <v>7.056</v>
      </c>
      <c r="I131" s="190"/>
      <c r="J131" s="191" t="n">
        <f aca="false">ROUND(I131*H131,2)</f>
        <v>0</v>
      </c>
      <c r="K131" s="187" t="s">
        <v>120</v>
      </c>
      <c r="L131" s="192"/>
      <c r="M131" s="193"/>
      <c r="N131" s="194" t="s">
        <v>39</v>
      </c>
      <c r="O131" s="60"/>
      <c r="P131" s="170" t="n">
        <f aca="false">O131*H131</f>
        <v>0</v>
      </c>
      <c r="Q131" s="170" t="n">
        <v>4E-005</v>
      </c>
      <c r="R131" s="170" t="n">
        <f aca="false">Q131*H131</f>
        <v>0.00028224</v>
      </c>
      <c r="S131" s="170" t="n">
        <v>0</v>
      </c>
      <c r="T131" s="171" t="n">
        <f aca="false">S131*H131</f>
        <v>0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R131" s="172" t="s">
        <v>137</v>
      </c>
      <c r="AT131" s="172" t="s">
        <v>134</v>
      </c>
      <c r="AU131" s="172" t="s">
        <v>81</v>
      </c>
      <c r="AY131" s="3" t="s">
        <v>113</v>
      </c>
      <c r="BE131" s="173" t="n">
        <f aca="false">IF(N131="základní",J131,0)</f>
        <v>0</v>
      </c>
      <c r="BF131" s="173" t="n">
        <f aca="false">IF(N131="snížená",J131,0)</f>
        <v>0</v>
      </c>
      <c r="BG131" s="173" t="n">
        <f aca="false">IF(N131="zákl. přenesená",J131,0)</f>
        <v>0</v>
      </c>
      <c r="BH131" s="173" t="n">
        <f aca="false">IF(N131="sníž. přenesená",J131,0)</f>
        <v>0</v>
      </c>
      <c r="BI131" s="173" t="n">
        <f aca="false">IF(N131="nulová",J131,0)</f>
        <v>0</v>
      </c>
      <c r="BJ131" s="3" t="s">
        <v>79</v>
      </c>
      <c r="BK131" s="173" t="n">
        <f aca="false">ROUND(I131*H131,2)</f>
        <v>0</v>
      </c>
      <c r="BL131" s="3" t="s">
        <v>132</v>
      </c>
      <c r="BM131" s="172" t="s">
        <v>138</v>
      </c>
    </row>
    <row r="132" s="174" customFormat="true" ht="12.8" hidden="false" customHeight="false" outlineLevel="0" collapsed="false">
      <c r="B132" s="175"/>
      <c r="D132" s="176" t="s">
        <v>123</v>
      </c>
      <c r="F132" s="178" t="s">
        <v>139</v>
      </c>
      <c r="H132" s="179" t="n">
        <v>7.056</v>
      </c>
      <c r="I132" s="180"/>
      <c r="L132" s="175"/>
      <c r="M132" s="181"/>
      <c r="N132" s="182"/>
      <c r="O132" s="182"/>
      <c r="P132" s="182"/>
      <c r="Q132" s="182"/>
      <c r="R132" s="182"/>
      <c r="S132" s="182"/>
      <c r="T132" s="183"/>
      <c r="AT132" s="177" t="s">
        <v>123</v>
      </c>
      <c r="AU132" s="177" t="s">
        <v>81</v>
      </c>
      <c r="AV132" s="174" t="s">
        <v>81</v>
      </c>
      <c r="AW132" s="174" t="s">
        <v>2</v>
      </c>
      <c r="AX132" s="174" t="s">
        <v>79</v>
      </c>
      <c r="AY132" s="177" t="s">
        <v>113</v>
      </c>
    </row>
    <row r="133" s="27" customFormat="true" ht="24.15" hidden="false" customHeight="true" outlineLevel="0" collapsed="false">
      <c r="A133" s="22"/>
      <c r="B133" s="160"/>
      <c r="C133" s="161" t="s">
        <v>140</v>
      </c>
      <c r="D133" s="161" t="s">
        <v>116</v>
      </c>
      <c r="E133" s="162" t="s">
        <v>141</v>
      </c>
      <c r="F133" s="163" t="s">
        <v>142</v>
      </c>
      <c r="G133" s="164" t="s">
        <v>119</v>
      </c>
      <c r="H133" s="165" t="n">
        <v>1.419</v>
      </c>
      <c r="I133" s="166"/>
      <c r="J133" s="167" t="n">
        <f aca="false">ROUND(I133*H133,2)</f>
        <v>0</v>
      </c>
      <c r="K133" s="163" t="s">
        <v>120</v>
      </c>
      <c r="L133" s="23"/>
      <c r="M133" s="168"/>
      <c r="N133" s="169" t="s">
        <v>39</v>
      </c>
      <c r="O133" s="60"/>
      <c r="P133" s="170" t="n">
        <f aca="false">O133*H133</f>
        <v>0</v>
      </c>
      <c r="Q133" s="170" t="n">
        <v>0</v>
      </c>
      <c r="R133" s="170" t="n">
        <f aca="false">Q133*H133</f>
        <v>0</v>
      </c>
      <c r="S133" s="170" t="n">
        <v>0.052</v>
      </c>
      <c r="T133" s="171" t="n">
        <f aca="false">S133*H133</f>
        <v>0.073788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172" t="s">
        <v>121</v>
      </c>
      <c r="AT133" s="172" t="s">
        <v>116</v>
      </c>
      <c r="AU133" s="172" t="s">
        <v>81</v>
      </c>
      <c r="AY133" s="3" t="s">
        <v>113</v>
      </c>
      <c r="BE133" s="173" t="n">
        <f aca="false">IF(N133="základní",J133,0)</f>
        <v>0</v>
      </c>
      <c r="BF133" s="173" t="n">
        <f aca="false">IF(N133="snížená",J133,0)</f>
        <v>0</v>
      </c>
      <c r="BG133" s="173" t="n">
        <f aca="false">IF(N133="zákl. přenesená",J133,0)</f>
        <v>0</v>
      </c>
      <c r="BH133" s="173" t="n">
        <f aca="false">IF(N133="sníž. přenesená",J133,0)</f>
        <v>0</v>
      </c>
      <c r="BI133" s="173" t="n">
        <f aca="false">IF(N133="nulová",J133,0)</f>
        <v>0</v>
      </c>
      <c r="BJ133" s="3" t="s">
        <v>79</v>
      </c>
      <c r="BK133" s="173" t="n">
        <f aca="false">ROUND(I133*H133,2)</f>
        <v>0</v>
      </c>
      <c r="BL133" s="3" t="s">
        <v>121</v>
      </c>
      <c r="BM133" s="172" t="s">
        <v>143</v>
      </c>
    </row>
    <row r="134" s="174" customFormat="true" ht="12.8" hidden="false" customHeight="false" outlineLevel="0" collapsed="false">
      <c r="B134" s="175"/>
      <c r="D134" s="176" t="s">
        <v>123</v>
      </c>
      <c r="E134" s="177"/>
      <c r="F134" s="178" t="s">
        <v>144</v>
      </c>
      <c r="H134" s="179" t="n">
        <v>1.419</v>
      </c>
      <c r="I134" s="180"/>
      <c r="L134" s="175"/>
      <c r="M134" s="181"/>
      <c r="N134" s="182"/>
      <c r="O134" s="182"/>
      <c r="P134" s="182"/>
      <c r="Q134" s="182"/>
      <c r="R134" s="182"/>
      <c r="S134" s="182"/>
      <c r="T134" s="183"/>
      <c r="AT134" s="177" t="s">
        <v>123</v>
      </c>
      <c r="AU134" s="177" t="s">
        <v>81</v>
      </c>
      <c r="AV134" s="174" t="s">
        <v>81</v>
      </c>
      <c r="AW134" s="174" t="s">
        <v>31</v>
      </c>
      <c r="AX134" s="174" t="s">
        <v>79</v>
      </c>
      <c r="AY134" s="177" t="s">
        <v>113</v>
      </c>
    </row>
    <row r="135" s="27" customFormat="true" ht="21.75" hidden="false" customHeight="true" outlineLevel="0" collapsed="false">
      <c r="A135" s="22"/>
      <c r="B135" s="160"/>
      <c r="C135" s="161" t="s">
        <v>145</v>
      </c>
      <c r="D135" s="161" t="s">
        <v>116</v>
      </c>
      <c r="E135" s="162" t="s">
        <v>146</v>
      </c>
      <c r="F135" s="163" t="s">
        <v>147</v>
      </c>
      <c r="G135" s="164" t="s">
        <v>119</v>
      </c>
      <c r="H135" s="165" t="n">
        <v>1.866</v>
      </c>
      <c r="I135" s="166"/>
      <c r="J135" s="167" t="n">
        <f aca="false">ROUND(I135*H135,2)</f>
        <v>0</v>
      </c>
      <c r="K135" s="163" t="s">
        <v>120</v>
      </c>
      <c r="L135" s="23"/>
      <c r="M135" s="168"/>
      <c r="N135" s="169" t="s">
        <v>39</v>
      </c>
      <c r="O135" s="60"/>
      <c r="P135" s="170" t="n">
        <f aca="false">O135*H135</f>
        <v>0</v>
      </c>
      <c r="Q135" s="170" t="n">
        <v>0</v>
      </c>
      <c r="R135" s="170" t="n">
        <f aca="false">Q135*H135</f>
        <v>0</v>
      </c>
      <c r="S135" s="170" t="n">
        <v>0.092</v>
      </c>
      <c r="T135" s="171" t="n">
        <f aca="false">S135*H135</f>
        <v>0.171672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72" t="s">
        <v>121</v>
      </c>
      <c r="AT135" s="172" t="s">
        <v>116</v>
      </c>
      <c r="AU135" s="172" t="s">
        <v>81</v>
      </c>
      <c r="AY135" s="3" t="s">
        <v>113</v>
      </c>
      <c r="BE135" s="173" t="n">
        <f aca="false">IF(N135="základní",J135,0)</f>
        <v>0</v>
      </c>
      <c r="BF135" s="173" t="n">
        <f aca="false">IF(N135="snížená",J135,0)</f>
        <v>0</v>
      </c>
      <c r="BG135" s="173" t="n">
        <f aca="false">IF(N135="zákl. přenesená",J135,0)</f>
        <v>0</v>
      </c>
      <c r="BH135" s="173" t="n">
        <f aca="false">IF(N135="sníž. přenesená",J135,0)</f>
        <v>0</v>
      </c>
      <c r="BI135" s="173" t="n">
        <f aca="false">IF(N135="nulová",J135,0)</f>
        <v>0</v>
      </c>
      <c r="BJ135" s="3" t="s">
        <v>79</v>
      </c>
      <c r="BK135" s="173" t="n">
        <f aca="false">ROUND(I135*H135,2)</f>
        <v>0</v>
      </c>
      <c r="BL135" s="3" t="s">
        <v>121</v>
      </c>
      <c r="BM135" s="172" t="s">
        <v>148</v>
      </c>
    </row>
    <row r="136" s="174" customFormat="true" ht="12.8" hidden="false" customHeight="false" outlineLevel="0" collapsed="false">
      <c r="B136" s="175"/>
      <c r="D136" s="176" t="s">
        <v>123</v>
      </c>
      <c r="E136" s="177"/>
      <c r="F136" s="178" t="s">
        <v>149</v>
      </c>
      <c r="H136" s="179" t="n">
        <v>1.866</v>
      </c>
      <c r="I136" s="180"/>
      <c r="L136" s="175"/>
      <c r="M136" s="181"/>
      <c r="N136" s="182"/>
      <c r="O136" s="182"/>
      <c r="P136" s="182"/>
      <c r="Q136" s="182"/>
      <c r="R136" s="182"/>
      <c r="S136" s="182"/>
      <c r="T136" s="183"/>
      <c r="AT136" s="177" t="s">
        <v>123</v>
      </c>
      <c r="AU136" s="177" t="s">
        <v>81</v>
      </c>
      <c r="AV136" s="174" t="s">
        <v>81</v>
      </c>
      <c r="AW136" s="174" t="s">
        <v>31</v>
      </c>
      <c r="AX136" s="174" t="s">
        <v>79</v>
      </c>
      <c r="AY136" s="177" t="s">
        <v>113</v>
      </c>
    </row>
    <row r="137" s="27" customFormat="true" ht="21.75" hidden="false" customHeight="true" outlineLevel="0" collapsed="false">
      <c r="A137" s="22"/>
      <c r="B137" s="160"/>
      <c r="C137" s="161" t="s">
        <v>150</v>
      </c>
      <c r="D137" s="161" t="s">
        <v>116</v>
      </c>
      <c r="E137" s="162" t="s">
        <v>151</v>
      </c>
      <c r="F137" s="163" t="s">
        <v>152</v>
      </c>
      <c r="G137" s="164" t="s">
        <v>119</v>
      </c>
      <c r="H137" s="165" t="n">
        <v>3.087</v>
      </c>
      <c r="I137" s="166"/>
      <c r="J137" s="167" t="n">
        <f aca="false">ROUND(I137*H137,2)</f>
        <v>0</v>
      </c>
      <c r="K137" s="163" t="s">
        <v>120</v>
      </c>
      <c r="L137" s="23"/>
      <c r="M137" s="168"/>
      <c r="N137" s="169" t="s">
        <v>39</v>
      </c>
      <c r="O137" s="60"/>
      <c r="P137" s="170" t="n">
        <f aca="false">O137*H137</f>
        <v>0</v>
      </c>
      <c r="Q137" s="170" t="n">
        <v>0</v>
      </c>
      <c r="R137" s="170" t="n">
        <f aca="false">Q137*H137</f>
        <v>0</v>
      </c>
      <c r="S137" s="170" t="n">
        <v>0.072</v>
      </c>
      <c r="T137" s="171" t="n">
        <f aca="false">S137*H137</f>
        <v>0.222264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2" t="s">
        <v>121</v>
      </c>
      <c r="AT137" s="172" t="s">
        <v>116</v>
      </c>
      <c r="AU137" s="172" t="s">
        <v>81</v>
      </c>
      <c r="AY137" s="3" t="s">
        <v>113</v>
      </c>
      <c r="BE137" s="173" t="n">
        <f aca="false">IF(N137="základní",J137,0)</f>
        <v>0</v>
      </c>
      <c r="BF137" s="173" t="n">
        <f aca="false">IF(N137="snížená",J137,0)</f>
        <v>0</v>
      </c>
      <c r="BG137" s="173" t="n">
        <f aca="false">IF(N137="zákl. přenesená",J137,0)</f>
        <v>0</v>
      </c>
      <c r="BH137" s="173" t="n">
        <f aca="false">IF(N137="sníž. přenesená",J137,0)</f>
        <v>0</v>
      </c>
      <c r="BI137" s="173" t="n">
        <f aca="false">IF(N137="nulová",J137,0)</f>
        <v>0</v>
      </c>
      <c r="BJ137" s="3" t="s">
        <v>79</v>
      </c>
      <c r="BK137" s="173" t="n">
        <f aca="false">ROUND(I137*H137,2)</f>
        <v>0</v>
      </c>
      <c r="BL137" s="3" t="s">
        <v>121</v>
      </c>
      <c r="BM137" s="172" t="s">
        <v>153</v>
      </c>
    </row>
    <row r="138" s="174" customFormat="true" ht="12.8" hidden="false" customHeight="false" outlineLevel="0" collapsed="false">
      <c r="B138" s="175"/>
      <c r="D138" s="176" t="s">
        <v>123</v>
      </c>
      <c r="E138" s="177"/>
      <c r="F138" s="178" t="s">
        <v>154</v>
      </c>
      <c r="H138" s="179" t="n">
        <v>3.087</v>
      </c>
      <c r="I138" s="180"/>
      <c r="L138" s="175"/>
      <c r="M138" s="181"/>
      <c r="N138" s="182"/>
      <c r="O138" s="182"/>
      <c r="P138" s="182"/>
      <c r="Q138" s="182"/>
      <c r="R138" s="182"/>
      <c r="S138" s="182"/>
      <c r="T138" s="183"/>
      <c r="AT138" s="177" t="s">
        <v>123</v>
      </c>
      <c r="AU138" s="177" t="s">
        <v>81</v>
      </c>
      <c r="AV138" s="174" t="s">
        <v>81</v>
      </c>
      <c r="AW138" s="174" t="s">
        <v>31</v>
      </c>
      <c r="AX138" s="174" t="s">
        <v>79</v>
      </c>
      <c r="AY138" s="177" t="s">
        <v>113</v>
      </c>
    </row>
    <row r="139" s="146" customFormat="true" ht="22.8" hidden="false" customHeight="true" outlineLevel="0" collapsed="false">
      <c r="B139" s="147"/>
      <c r="D139" s="148" t="s">
        <v>73</v>
      </c>
      <c r="E139" s="158" t="s">
        <v>155</v>
      </c>
      <c r="F139" s="158" t="s">
        <v>156</v>
      </c>
      <c r="I139" s="150"/>
      <c r="J139" s="159" t="n">
        <f aca="false">BK139</f>
        <v>0</v>
      </c>
      <c r="L139" s="147"/>
      <c r="M139" s="152"/>
      <c r="N139" s="153"/>
      <c r="O139" s="153"/>
      <c r="P139" s="154" t="n">
        <f aca="false">SUM(P140:P144)</f>
        <v>0</v>
      </c>
      <c r="Q139" s="153"/>
      <c r="R139" s="154" t="n">
        <f aca="false">SUM(R140:R144)</f>
        <v>0</v>
      </c>
      <c r="S139" s="153"/>
      <c r="T139" s="155" t="n">
        <f aca="false">SUM(T140:T144)</f>
        <v>0</v>
      </c>
      <c r="AR139" s="148" t="s">
        <v>79</v>
      </c>
      <c r="AT139" s="156" t="s">
        <v>73</v>
      </c>
      <c r="AU139" s="156" t="s">
        <v>79</v>
      </c>
      <c r="AY139" s="148" t="s">
        <v>113</v>
      </c>
      <c r="BK139" s="157" t="n">
        <f aca="false">SUM(BK140:BK144)</f>
        <v>0</v>
      </c>
    </row>
    <row r="140" s="27" customFormat="true" ht="24.15" hidden="false" customHeight="true" outlineLevel="0" collapsed="false">
      <c r="A140" s="22"/>
      <c r="B140" s="160"/>
      <c r="C140" s="161" t="s">
        <v>157</v>
      </c>
      <c r="D140" s="161" t="s">
        <v>116</v>
      </c>
      <c r="E140" s="162" t="s">
        <v>158</v>
      </c>
      <c r="F140" s="163" t="s">
        <v>159</v>
      </c>
      <c r="G140" s="164" t="s">
        <v>160</v>
      </c>
      <c r="H140" s="165" t="n">
        <v>0.468</v>
      </c>
      <c r="I140" s="166"/>
      <c r="J140" s="167" t="n">
        <f aca="false">ROUND(I140*H140,2)</f>
        <v>0</v>
      </c>
      <c r="K140" s="163" t="s">
        <v>120</v>
      </c>
      <c r="L140" s="23"/>
      <c r="M140" s="168"/>
      <c r="N140" s="169" t="s">
        <v>39</v>
      </c>
      <c r="O140" s="60"/>
      <c r="P140" s="170" t="n">
        <f aca="false">O140*H140</f>
        <v>0</v>
      </c>
      <c r="Q140" s="170" t="n">
        <v>0</v>
      </c>
      <c r="R140" s="170" t="n">
        <f aca="false">Q140*H140</f>
        <v>0</v>
      </c>
      <c r="S140" s="170" t="n">
        <v>0</v>
      </c>
      <c r="T140" s="171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2" t="s">
        <v>121</v>
      </c>
      <c r="AT140" s="172" t="s">
        <v>116</v>
      </c>
      <c r="AU140" s="172" t="s">
        <v>81</v>
      </c>
      <c r="AY140" s="3" t="s">
        <v>113</v>
      </c>
      <c r="BE140" s="173" t="n">
        <f aca="false">IF(N140="základní",J140,0)</f>
        <v>0</v>
      </c>
      <c r="BF140" s="173" t="n">
        <f aca="false">IF(N140="snížená",J140,0)</f>
        <v>0</v>
      </c>
      <c r="BG140" s="173" t="n">
        <f aca="false">IF(N140="zákl. přenesená",J140,0)</f>
        <v>0</v>
      </c>
      <c r="BH140" s="173" t="n">
        <f aca="false">IF(N140="sníž. přenesená",J140,0)</f>
        <v>0</v>
      </c>
      <c r="BI140" s="173" t="n">
        <f aca="false">IF(N140="nulová",J140,0)</f>
        <v>0</v>
      </c>
      <c r="BJ140" s="3" t="s">
        <v>79</v>
      </c>
      <c r="BK140" s="173" t="n">
        <f aca="false">ROUND(I140*H140,2)</f>
        <v>0</v>
      </c>
      <c r="BL140" s="3" t="s">
        <v>121</v>
      </c>
      <c r="BM140" s="172" t="s">
        <v>161</v>
      </c>
    </row>
    <row r="141" s="27" customFormat="true" ht="24.15" hidden="false" customHeight="true" outlineLevel="0" collapsed="false">
      <c r="A141" s="22"/>
      <c r="B141" s="160"/>
      <c r="C141" s="161" t="s">
        <v>114</v>
      </c>
      <c r="D141" s="161" t="s">
        <v>116</v>
      </c>
      <c r="E141" s="162" t="s">
        <v>162</v>
      </c>
      <c r="F141" s="163" t="s">
        <v>163</v>
      </c>
      <c r="G141" s="164" t="s">
        <v>160</v>
      </c>
      <c r="H141" s="165" t="n">
        <v>0.468</v>
      </c>
      <c r="I141" s="166"/>
      <c r="J141" s="167" t="n">
        <f aca="false">ROUND(I141*H141,2)</f>
        <v>0</v>
      </c>
      <c r="K141" s="163" t="s">
        <v>120</v>
      </c>
      <c r="L141" s="23"/>
      <c r="M141" s="168"/>
      <c r="N141" s="169" t="s">
        <v>39</v>
      </c>
      <c r="O141" s="60"/>
      <c r="P141" s="170" t="n">
        <f aca="false">O141*H141</f>
        <v>0</v>
      </c>
      <c r="Q141" s="170" t="n">
        <v>0</v>
      </c>
      <c r="R141" s="170" t="n">
        <f aca="false">Q141*H141</f>
        <v>0</v>
      </c>
      <c r="S141" s="170" t="n">
        <v>0</v>
      </c>
      <c r="T141" s="171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2" t="s">
        <v>121</v>
      </c>
      <c r="AT141" s="172" t="s">
        <v>116</v>
      </c>
      <c r="AU141" s="172" t="s">
        <v>81</v>
      </c>
      <c r="AY141" s="3" t="s">
        <v>113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3" t="s">
        <v>79</v>
      </c>
      <c r="BK141" s="173" t="n">
        <f aca="false">ROUND(I141*H141,2)</f>
        <v>0</v>
      </c>
      <c r="BL141" s="3" t="s">
        <v>121</v>
      </c>
      <c r="BM141" s="172" t="s">
        <v>164</v>
      </c>
    </row>
    <row r="142" s="27" customFormat="true" ht="24.15" hidden="false" customHeight="true" outlineLevel="0" collapsed="false">
      <c r="A142" s="22"/>
      <c r="B142" s="160"/>
      <c r="C142" s="161" t="s">
        <v>165</v>
      </c>
      <c r="D142" s="161" t="s">
        <v>116</v>
      </c>
      <c r="E142" s="162" t="s">
        <v>166</v>
      </c>
      <c r="F142" s="163" t="s">
        <v>167</v>
      </c>
      <c r="G142" s="164" t="s">
        <v>160</v>
      </c>
      <c r="H142" s="165" t="n">
        <v>11.232</v>
      </c>
      <c r="I142" s="166"/>
      <c r="J142" s="167" t="n">
        <f aca="false">ROUND(I142*H142,2)</f>
        <v>0</v>
      </c>
      <c r="K142" s="163" t="s">
        <v>120</v>
      </c>
      <c r="L142" s="23"/>
      <c r="M142" s="168"/>
      <c r="N142" s="169" t="s">
        <v>39</v>
      </c>
      <c r="O142" s="60"/>
      <c r="P142" s="170" t="n">
        <f aca="false">O142*H142</f>
        <v>0</v>
      </c>
      <c r="Q142" s="170" t="n">
        <v>0</v>
      </c>
      <c r="R142" s="170" t="n">
        <f aca="false">Q142*H142</f>
        <v>0</v>
      </c>
      <c r="S142" s="170" t="n">
        <v>0</v>
      </c>
      <c r="T142" s="171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2" t="s">
        <v>121</v>
      </c>
      <c r="AT142" s="172" t="s">
        <v>116</v>
      </c>
      <c r="AU142" s="172" t="s">
        <v>81</v>
      </c>
      <c r="AY142" s="3" t="s">
        <v>113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79</v>
      </c>
      <c r="BK142" s="173" t="n">
        <f aca="false">ROUND(I142*H142,2)</f>
        <v>0</v>
      </c>
      <c r="BL142" s="3" t="s">
        <v>121</v>
      </c>
      <c r="BM142" s="172" t="s">
        <v>168</v>
      </c>
    </row>
    <row r="143" s="174" customFormat="true" ht="12.8" hidden="false" customHeight="false" outlineLevel="0" collapsed="false">
      <c r="B143" s="175"/>
      <c r="D143" s="176" t="s">
        <v>123</v>
      </c>
      <c r="F143" s="178" t="s">
        <v>169</v>
      </c>
      <c r="H143" s="179" t="n">
        <v>11.232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77" t="s">
        <v>123</v>
      </c>
      <c r="AU143" s="177" t="s">
        <v>81</v>
      </c>
      <c r="AV143" s="174" t="s">
        <v>81</v>
      </c>
      <c r="AW143" s="174" t="s">
        <v>2</v>
      </c>
      <c r="AX143" s="174" t="s">
        <v>79</v>
      </c>
      <c r="AY143" s="177" t="s">
        <v>113</v>
      </c>
    </row>
    <row r="144" s="27" customFormat="true" ht="33" hidden="false" customHeight="true" outlineLevel="0" collapsed="false">
      <c r="A144" s="22"/>
      <c r="B144" s="160"/>
      <c r="C144" s="161" t="s">
        <v>170</v>
      </c>
      <c r="D144" s="161" t="s">
        <v>116</v>
      </c>
      <c r="E144" s="162" t="s">
        <v>171</v>
      </c>
      <c r="F144" s="163" t="s">
        <v>172</v>
      </c>
      <c r="G144" s="164" t="s">
        <v>160</v>
      </c>
      <c r="H144" s="165" t="n">
        <v>0.468</v>
      </c>
      <c r="I144" s="166"/>
      <c r="J144" s="167" t="n">
        <f aca="false">ROUND(I144*H144,2)</f>
        <v>0</v>
      </c>
      <c r="K144" s="163" t="s">
        <v>120</v>
      </c>
      <c r="L144" s="23"/>
      <c r="M144" s="168"/>
      <c r="N144" s="169" t="s">
        <v>39</v>
      </c>
      <c r="O144" s="60"/>
      <c r="P144" s="170" t="n">
        <f aca="false">O144*H144</f>
        <v>0</v>
      </c>
      <c r="Q144" s="170" t="n">
        <v>0</v>
      </c>
      <c r="R144" s="170" t="n">
        <f aca="false">Q144*H144</f>
        <v>0</v>
      </c>
      <c r="S144" s="170" t="n">
        <v>0</v>
      </c>
      <c r="T144" s="171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2" t="s">
        <v>121</v>
      </c>
      <c r="AT144" s="172" t="s">
        <v>116</v>
      </c>
      <c r="AU144" s="172" t="s">
        <v>81</v>
      </c>
      <c r="AY144" s="3" t="s">
        <v>113</v>
      </c>
      <c r="BE144" s="173" t="n">
        <f aca="false">IF(N144="základní",J144,0)</f>
        <v>0</v>
      </c>
      <c r="BF144" s="173" t="n">
        <f aca="false">IF(N144="snížená",J144,0)</f>
        <v>0</v>
      </c>
      <c r="BG144" s="173" t="n">
        <f aca="false">IF(N144="zákl. přenesená",J144,0)</f>
        <v>0</v>
      </c>
      <c r="BH144" s="173" t="n">
        <f aca="false">IF(N144="sníž. přenesená",J144,0)</f>
        <v>0</v>
      </c>
      <c r="BI144" s="173" t="n">
        <f aca="false">IF(N144="nulová",J144,0)</f>
        <v>0</v>
      </c>
      <c r="BJ144" s="3" t="s">
        <v>79</v>
      </c>
      <c r="BK144" s="173" t="n">
        <f aca="false">ROUND(I144*H144,2)</f>
        <v>0</v>
      </c>
      <c r="BL144" s="3" t="s">
        <v>121</v>
      </c>
      <c r="BM144" s="172" t="s">
        <v>173</v>
      </c>
    </row>
    <row r="145" s="146" customFormat="true" ht="22.8" hidden="false" customHeight="true" outlineLevel="0" collapsed="false">
      <c r="B145" s="147"/>
      <c r="D145" s="148" t="s">
        <v>73</v>
      </c>
      <c r="E145" s="158" t="s">
        <v>174</v>
      </c>
      <c r="F145" s="158" t="s">
        <v>175</v>
      </c>
      <c r="I145" s="150"/>
      <c r="J145" s="159" t="n">
        <f aca="false">BK145</f>
        <v>0</v>
      </c>
      <c r="L145" s="147"/>
      <c r="M145" s="152"/>
      <c r="N145" s="153"/>
      <c r="O145" s="153"/>
      <c r="P145" s="154" t="n">
        <f aca="false">P146</f>
        <v>0</v>
      </c>
      <c r="Q145" s="153"/>
      <c r="R145" s="154" t="n">
        <f aca="false">R146</f>
        <v>0</v>
      </c>
      <c r="S145" s="153"/>
      <c r="T145" s="155" t="n">
        <f aca="false">T146</f>
        <v>0</v>
      </c>
      <c r="AR145" s="148" t="s">
        <v>79</v>
      </c>
      <c r="AT145" s="156" t="s">
        <v>73</v>
      </c>
      <c r="AU145" s="156" t="s">
        <v>79</v>
      </c>
      <c r="AY145" s="148" t="s">
        <v>113</v>
      </c>
      <c r="BK145" s="157" t="n">
        <f aca="false">BK146</f>
        <v>0</v>
      </c>
    </row>
    <row r="146" s="27" customFormat="true" ht="21.75" hidden="false" customHeight="true" outlineLevel="0" collapsed="false">
      <c r="A146" s="22"/>
      <c r="B146" s="160"/>
      <c r="C146" s="161" t="s">
        <v>176</v>
      </c>
      <c r="D146" s="161" t="s">
        <v>116</v>
      </c>
      <c r="E146" s="162" t="s">
        <v>177</v>
      </c>
      <c r="F146" s="163" t="s">
        <v>178</v>
      </c>
      <c r="G146" s="164" t="s">
        <v>160</v>
      </c>
      <c r="H146" s="165" t="n">
        <v>0.001</v>
      </c>
      <c r="I146" s="166"/>
      <c r="J146" s="167" t="n">
        <f aca="false">ROUND(I146*H146,2)</f>
        <v>0</v>
      </c>
      <c r="K146" s="163" t="s">
        <v>120</v>
      </c>
      <c r="L146" s="23"/>
      <c r="M146" s="168"/>
      <c r="N146" s="169" t="s">
        <v>39</v>
      </c>
      <c r="O146" s="60"/>
      <c r="P146" s="170" t="n">
        <f aca="false">O146*H146</f>
        <v>0</v>
      </c>
      <c r="Q146" s="170" t="n">
        <v>0</v>
      </c>
      <c r="R146" s="170" t="n">
        <f aca="false">Q146*H146</f>
        <v>0</v>
      </c>
      <c r="S146" s="170" t="n">
        <v>0</v>
      </c>
      <c r="T146" s="171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2" t="s">
        <v>121</v>
      </c>
      <c r="AT146" s="172" t="s">
        <v>116</v>
      </c>
      <c r="AU146" s="172" t="s">
        <v>81</v>
      </c>
      <c r="AY146" s="3" t="s">
        <v>113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79</v>
      </c>
      <c r="BK146" s="173" t="n">
        <f aca="false">ROUND(I146*H146,2)</f>
        <v>0</v>
      </c>
      <c r="BL146" s="3" t="s">
        <v>121</v>
      </c>
      <c r="BM146" s="172" t="s">
        <v>179</v>
      </c>
    </row>
    <row r="147" s="146" customFormat="true" ht="25.9" hidden="false" customHeight="true" outlineLevel="0" collapsed="false">
      <c r="B147" s="147"/>
      <c r="D147" s="148" t="s">
        <v>73</v>
      </c>
      <c r="E147" s="149" t="s">
        <v>180</v>
      </c>
      <c r="F147" s="149" t="s">
        <v>181</v>
      </c>
      <c r="I147" s="150"/>
      <c r="J147" s="151" t="n">
        <f aca="false">BK147</f>
        <v>0</v>
      </c>
      <c r="L147" s="147"/>
      <c r="M147" s="152"/>
      <c r="N147" s="153"/>
      <c r="O147" s="153"/>
      <c r="P147" s="154" t="n">
        <f aca="false">P148</f>
        <v>0</v>
      </c>
      <c r="Q147" s="153"/>
      <c r="R147" s="154" t="n">
        <f aca="false">R148</f>
        <v>0</v>
      </c>
      <c r="S147" s="153"/>
      <c r="T147" s="155" t="n">
        <f aca="false">T148</f>
        <v>0</v>
      </c>
      <c r="AR147" s="148" t="s">
        <v>81</v>
      </c>
      <c r="AT147" s="156" t="s">
        <v>73</v>
      </c>
      <c r="AU147" s="156" t="s">
        <v>74</v>
      </c>
      <c r="AY147" s="148" t="s">
        <v>113</v>
      </c>
      <c r="BK147" s="157" t="n">
        <f aca="false">BK148</f>
        <v>0</v>
      </c>
    </row>
    <row r="148" s="146" customFormat="true" ht="22.8" hidden="false" customHeight="true" outlineLevel="0" collapsed="false">
      <c r="B148" s="147"/>
      <c r="D148" s="148" t="s">
        <v>73</v>
      </c>
      <c r="E148" s="158" t="s">
        <v>182</v>
      </c>
      <c r="F148" s="158" t="s">
        <v>183</v>
      </c>
      <c r="I148" s="150"/>
      <c r="J148" s="159" t="n">
        <f aca="false">BK148</f>
        <v>0</v>
      </c>
      <c r="L148" s="147"/>
      <c r="M148" s="152"/>
      <c r="N148" s="153"/>
      <c r="O148" s="153"/>
      <c r="P148" s="154" t="n">
        <f aca="false">SUM(P149:P154)</f>
        <v>0</v>
      </c>
      <c r="Q148" s="153"/>
      <c r="R148" s="154" t="n">
        <f aca="false">SUM(R149:R154)</f>
        <v>0</v>
      </c>
      <c r="S148" s="153"/>
      <c r="T148" s="155" t="n">
        <f aca="false">SUM(T149:T154)</f>
        <v>0</v>
      </c>
      <c r="AR148" s="148" t="s">
        <v>81</v>
      </c>
      <c r="AT148" s="156" t="s">
        <v>73</v>
      </c>
      <c r="AU148" s="156" t="s">
        <v>79</v>
      </c>
      <c r="AY148" s="148" t="s">
        <v>113</v>
      </c>
      <c r="BK148" s="157" t="n">
        <f aca="false">SUM(BK149:BK154)</f>
        <v>0</v>
      </c>
    </row>
    <row r="149" s="27" customFormat="true" ht="24.15" hidden="false" customHeight="true" outlineLevel="0" collapsed="false">
      <c r="A149" s="22"/>
      <c r="B149" s="160"/>
      <c r="C149" s="161" t="s">
        <v>184</v>
      </c>
      <c r="D149" s="161" t="s">
        <v>116</v>
      </c>
      <c r="E149" s="162" t="s">
        <v>185</v>
      </c>
      <c r="F149" s="163" t="s">
        <v>186</v>
      </c>
      <c r="G149" s="164" t="s">
        <v>127</v>
      </c>
      <c r="H149" s="165" t="n">
        <v>0</v>
      </c>
      <c r="I149" s="166"/>
      <c r="J149" s="167" t="n">
        <f aca="false">ROUND(I149*H149,2)</f>
        <v>0</v>
      </c>
      <c r="K149" s="163"/>
      <c r="L149" s="23"/>
      <c r="M149" s="168"/>
      <c r="N149" s="169" t="s">
        <v>39</v>
      </c>
      <c r="O149" s="60"/>
      <c r="P149" s="170" t="n">
        <f aca="false">O149*H149</f>
        <v>0</v>
      </c>
      <c r="Q149" s="170" t="n">
        <v>0</v>
      </c>
      <c r="R149" s="170" t="n">
        <f aca="false">Q149*H149</f>
        <v>0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132</v>
      </c>
      <c r="AT149" s="172" t="s">
        <v>116</v>
      </c>
      <c r="AU149" s="172" t="s">
        <v>81</v>
      </c>
      <c r="AY149" s="3" t="s">
        <v>113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79</v>
      </c>
      <c r="BK149" s="173" t="n">
        <f aca="false">ROUND(I149*H149,2)</f>
        <v>0</v>
      </c>
      <c r="BL149" s="3" t="s">
        <v>132</v>
      </c>
      <c r="BM149" s="172" t="s">
        <v>187</v>
      </c>
    </row>
    <row r="150" s="27" customFormat="true" ht="37.8" hidden="false" customHeight="true" outlineLevel="0" collapsed="false">
      <c r="A150" s="22"/>
      <c r="B150" s="160"/>
      <c r="C150" s="161" t="s">
        <v>188</v>
      </c>
      <c r="D150" s="161" t="s">
        <v>116</v>
      </c>
      <c r="E150" s="162" t="s">
        <v>189</v>
      </c>
      <c r="F150" s="163" t="s">
        <v>190</v>
      </c>
      <c r="G150" s="164" t="s">
        <v>191</v>
      </c>
      <c r="H150" s="165" t="n">
        <v>1</v>
      </c>
      <c r="I150" s="166"/>
      <c r="J150" s="167" t="n">
        <f aca="false">ROUND(I150*H150,2)</f>
        <v>0</v>
      </c>
      <c r="K150" s="163"/>
      <c r="L150" s="23"/>
      <c r="M150" s="168"/>
      <c r="N150" s="169" t="s">
        <v>39</v>
      </c>
      <c r="O150" s="60"/>
      <c r="P150" s="170" t="n">
        <f aca="false">O150*H150</f>
        <v>0</v>
      </c>
      <c r="Q150" s="170" t="n">
        <v>0</v>
      </c>
      <c r="R150" s="170" t="n">
        <f aca="false">Q150*H150</f>
        <v>0</v>
      </c>
      <c r="S150" s="170" t="n">
        <v>0</v>
      </c>
      <c r="T150" s="171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132</v>
      </c>
      <c r="AT150" s="172" t="s">
        <v>116</v>
      </c>
      <c r="AU150" s="172" t="s">
        <v>81</v>
      </c>
      <c r="AY150" s="3" t="s">
        <v>113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79</v>
      </c>
      <c r="BK150" s="173" t="n">
        <f aca="false">ROUND(I150*H150,2)</f>
        <v>0</v>
      </c>
      <c r="BL150" s="3" t="s">
        <v>132</v>
      </c>
      <c r="BM150" s="172" t="s">
        <v>192</v>
      </c>
    </row>
    <row r="151" s="27" customFormat="true" ht="37.8" hidden="false" customHeight="true" outlineLevel="0" collapsed="false">
      <c r="A151" s="22"/>
      <c r="B151" s="160"/>
      <c r="C151" s="161" t="s">
        <v>7</v>
      </c>
      <c r="D151" s="161" t="s">
        <v>116</v>
      </c>
      <c r="E151" s="162" t="s">
        <v>193</v>
      </c>
      <c r="F151" s="163" t="s">
        <v>194</v>
      </c>
      <c r="G151" s="164" t="s">
        <v>191</v>
      </c>
      <c r="H151" s="165" t="n">
        <v>1</v>
      </c>
      <c r="I151" s="166"/>
      <c r="J151" s="167" t="n">
        <f aca="false">ROUND(I151*H151,2)</f>
        <v>0</v>
      </c>
      <c r="K151" s="163"/>
      <c r="L151" s="23"/>
      <c r="M151" s="168"/>
      <c r="N151" s="169" t="s">
        <v>39</v>
      </c>
      <c r="O151" s="60"/>
      <c r="P151" s="170" t="n">
        <f aca="false">O151*H151</f>
        <v>0</v>
      </c>
      <c r="Q151" s="170" t="n">
        <v>0</v>
      </c>
      <c r="R151" s="170" t="n">
        <f aca="false">Q151*H151</f>
        <v>0</v>
      </c>
      <c r="S151" s="170" t="n">
        <v>0</v>
      </c>
      <c r="T151" s="17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132</v>
      </c>
      <c r="AT151" s="172" t="s">
        <v>116</v>
      </c>
      <c r="AU151" s="172" t="s">
        <v>81</v>
      </c>
      <c r="AY151" s="3" t="s">
        <v>113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79</v>
      </c>
      <c r="BK151" s="173" t="n">
        <f aca="false">ROUND(I151*H151,2)</f>
        <v>0</v>
      </c>
      <c r="BL151" s="3" t="s">
        <v>132</v>
      </c>
      <c r="BM151" s="172" t="s">
        <v>195</v>
      </c>
    </row>
    <row r="152" s="27" customFormat="true" ht="37.8" hidden="false" customHeight="true" outlineLevel="0" collapsed="false">
      <c r="A152" s="22"/>
      <c r="B152" s="160"/>
      <c r="C152" s="161" t="s">
        <v>132</v>
      </c>
      <c r="D152" s="161" t="s">
        <v>116</v>
      </c>
      <c r="E152" s="162" t="s">
        <v>196</v>
      </c>
      <c r="F152" s="163" t="s">
        <v>197</v>
      </c>
      <c r="G152" s="164" t="s">
        <v>191</v>
      </c>
      <c r="H152" s="165" t="n">
        <v>1</v>
      </c>
      <c r="I152" s="166"/>
      <c r="J152" s="167" t="n">
        <f aca="false">ROUND(I152*H152,2)</f>
        <v>0</v>
      </c>
      <c r="K152" s="163"/>
      <c r="L152" s="23"/>
      <c r="M152" s="168"/>
      <c r="N152" s="169" t="s">
        <v>39</v>
      </c>
      <c r="O152" s="60"/>
      <c r="P152" s="170" t="n">
        <f aca="false">O152*H152</f>
        <v>0</v>
      </c>
      <c r="Q152" s="170" t="n">
        <v>0</v>
      </c>
      <c r="R152" s="170" t="n">
        <f aca="false">Q152*H152</f>
        <v>0</v>
      </c>
      <c r="S152" s="170" t="n">
        <v>0</v>
      </c>
      <c r="T152" s="17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132</v>
      </c>
      <c r="AT152" s="172" t="s">
        <v>116</v>
      </c>
      <c r="AU152" s="172" t="s">
        <v>81</v>
      </c>
      <c r="AY152" s="3" t="s">
        <v>113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79</v>
      </c>
      <c r="BK152" s="173" t="n">
        <f aca="false">ROUND(I152*H152,2)</f>
        <v>0</v>
      </c>
      <c r="BL152" s="3" t="s">
        <v>132</v>
      </c>
      <c r="BM152" s="172" t="s">
        <v>198</v>
      </c>
    </row>
    <row r="153" s="27" customFormat="true" ht="37.8" hidden="false" customHeight="true" outlineLevel="0" collapsed="false">
      <c r="A153" s="22"/>
      <c r="B153" s="160"/>
      <c r="C153" s="161" t="s">
        <v>199</v>
      </c>
      <c r="D153" s="161" t="s">
        <v>116</v>
      </c>
      <c r="E153" s="162" t="s">
        <v>200</v>
      </c>
      <c r="F153" s="163" t="s">
        <v>201</v>
      </c>
      <c r="G153" s="164" t="s">
        <v>191</v>
      </c>
      <c r="H153" s="165" t="n">
        <v>1</v>
      </c>
      <c r="I153" s="166"/>
      <c r="J153" s="167" t="n">
        <f aca="false">ROUND(I153*H153,2)</f>
        <v>0</v>
      </c>
      <c r="K153" s="163"/>
      <c r="L153" s="23"/>
      <c r="M153" s="168"/>
      <c r="N153" s="169" t="s">
        <v>39</v>
      </c>
      <c r="O153" s="60"/>
      <c r="P153" s="170" t="n">
        <f aca="false">O153*H153</f>
        <v>0</v>
      </c>
      <c r="Q153" s="170" t="n">
        <v>0</v>
      </c>
      <c r="R153" s="170" t="n">
        <f aca="false">Q153*H153</f>
        <v>0</v>
      </c>
      <c r="S153" s="170" t="n">
        <v>0</v>
      </c>
      <c r="T153" s="171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2" t="s">
        <v>132</v>
      </c>
      <c r="AT153" s="172" t="s">
        <v>116</v>
      </c>
      <c r="AU153" s="172" t="s">
        <v>81</v>
      </c>
      <c r="AY153" s="3" t="s">
        <v>113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79</v>
      </c>
      <c r="BK153" s="173" t="n">
        <f aca="false">ROUND(I153*H153,2)</f>
        <v>0</v>
      </c>
      <c r="BL153" s="3" t="s">
        <v>132</v>
      </c>
      <c r="BM153" s="172" t="s">
        <v>202</v>
      </c>
    </row>
    <row r="154" s="27" customFormat="true" ht="24.15" hidden="false" customHeight="true" outlineLevel="0" collapsed="false">
      <c r="A154" s="22"/>
      <c r="B154" s="160"/>
      <c r="C154" s="161" t="s">
        <v>203</v>
      </c>
      <c r="D154" s="161" t="s">
        <v>116</v>
      </c>
      <c r="E154" s="162" t="s">
        <v>204</v>
      </c>
      <c r="F154" s="163" t="s">
        <v>205</v>
      </c>
      <c r="G154" s="164" t="s">
        <v>206</v>
      </c>
      <c r="H154" s="195"/>
      <c r="I154" s="166"/>
      <c r="J154" s="167" t="n">
        <f aca="false">ROUND(I154*H154,2)</f>
        <v>0</v>
      </c>
      <c r="K154" s="163" t="s">
        <v>120</v>
      </c>
      <c r="L154" s="23"/>
      <c r="M154" s="168"/>
      <c r="N154" s="169" t="s">
        <v>39</v>
      </c>
      <c r="O154" s="60"/>
      <c r="P154" s="170" t="n">
        <f aca="false">O154*H154</f>
        <v>0</v>
      </c>
      <c r="Q154" s="170" t="n">
        <v>0</v>
      </c>
      <c r="R154" s="170" t="n">
        <f aca="false">Q154*H154</f>
        <v>0</v>
      </c>
      <c r="S154" s="170" t="n">
        <v>0</v>
      </c>
      <c r="T154" s="171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2" t="s">
        <v>132</v>
      </c>
      <c r="AT154" s="172" t="s">
        <v>116</v>
      </c>
      <c r="AU154" s="172" t="s">
        <v>81</v>
      </c>
      <c r="AY154" s="3" t="s">
        <v>113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79</v>
      </c>
      <c r="BK154" s="173" t="n">
        <f aca="false">ROUND(I154*H154,2)</f>
        <v>0</v>
      </c>
      <c r="BL154" s="3" t="s">
        <v>132</v>
      </c>
      <c r="BM154" s="172" t="s">
        <v>207</v>
      </c>
    </row>
    <row r="155" s="146" customFormat="true" ht="25.9" hidden="false" customHeight="true" outlineLevel="0" collapsed="false">
      <c r="B155" s="147"/>
      <c r="D155" s="148" t="s">
        <v>73</v>
      </c>
      <c r="E155" s="149" t="s">
        <v>208</v>
      </c>
      <c r="F155" s="149" t="s">
        <v>209</v>
      </c>
      <c r="I155" s="150"/>
      <c r="J155" s="151" t="n">
        <f aca="false">BK155</f>
        <v>0</v>
      </c>
      <c r="L155" s="147"/>
      <c r="M155" s="152"/>
      <c r="N155" s="153"/>
      <c r="O155" s="153"/>
      <c r="P155" s="154" t="n">
        <f aca="false">P156+P158+P160</f>
        <v>0</v>
      </c>
      <c r="Q155" s="153"/>
      <c r="R155" s="154" t="n">
        <f aca="false">R156+R158+R160</f>
        <v>0</v>
      </c>
      <c r="S155" s="153"/>
      <c r="T155" s="155" t="n">
        <f aca="false">T156+T158+T160</f>
        <v>0</v>
      </c>
      <c r="AR155" s="148" t="s">
        <v>140</v>
      </c>
      <c r="AT155" s="156" t="s">
        <v>73</v>
      </c>
      <c r="AU155" s="156" t="s">
        <v>74</v>
      </c>
      <c r="AY155" s="148" t="s">
        <v>113</v>
      </c>
      <c r="BK155" s="157" t="n">
        <f aca="false">BK156+BK158+BK160</f>
        <v>0</v>
      </c>
    </row>
    <row r="156" s="146" customFormat="true" ht="22.8" hidden="false" customHeight="true" outlineLevel="0" collapsed="false">
      <c r="B156" s="147"/>
      <c r="D156" s="148" t="s">
        <v>73</v>
      </c>
      <c r="E156" s="158" t="s">
        <v>210</v>
      </c>
      <c r="F156" s="158" t="s">
        <v>211</v>
      </c>
      <c r="I156" s="150"/>
      <c r="J156" s="159" t="n">
        <f aca="false">BK156</f>
        <v>0</v>
      </c>
      <c r="L156" s="147"/>
      <c r="M156" s="152"/>
      <c r="N156" s="153"/>
      <c r="O156" s="153"/>
      <c r="P156" s="154" t="n">
        <f aca="false">P157</f>
        <v>0</v>
      </c>
      <c r="Q156" s="153"/>
      <c r="R156" s="154" t="n">
        <f aca="false">R157</f>
        <v>0</v>
      </c>
      <c r="S156" s="153"/>
      <c r="T156" s="155" t="n">
        <f aca="false">T157</f>
        <v>0</v>
      </c>
      <c r="AR156" s="148" t="s">
        <v>140</v>
      </c>
      <c r="AT156" s="156" t="s">
        <v>73</v>
      </c>
      <c r="AU156" s="156" t="s">
        <v>79</v>
      </c>
      <c r="AY156" s="148" t="s">
        <v>113</v>
      </c>
      <c r="BK156" s="157" t="n">
        <f aca="false">BK157</f>
        <v>0</v>
      </c>
    </row>
    <row r="157" s="27" customFormat="true" ht="16.5" hidden="false" customHeight="true" outlineLevel="0" collapsed="false">
      <c r="A157" s="22"/>
      <c r="B157" s="160"/>
      <c r="C157" s="161" t="s">
        <v>212</v>
      </c>
      <c r="D157" s="161" t="s">
        <v>116</v>
      </c>
      <c r="E157" s="162" t="s">
        <v>213</v>
      </c>
      <c r="F157" s="163" t="s">
        <v>214</v>
      </c>
      <c r="G157" s="164" t="s">
        <v>127</v>
      </c>
      <c r="H157" s="165" t="n">
        <v>1</v>
      </c>
      <c r="I157" s="166"/>
      <c r="J157" s="167" t="n">
        <f aca="false">ROUND(I157*H157,2)</f>
        <v>0</v>
      </c>
      <c r="K157" s="163" t="s">
        <v>120</v>
      </c>
      <c r="L157" s="23"/>
      <c r="M157" s="168"/>
      <c r="N157" s="169" t="s">
        <v>39</v>
      </c>
      <c r="O157" s="60"/>
      <c r="P157" s="170" t="n">
        <f aca="false">O157*H157</f>
        <v>0</v>
      </c>
      <c r="Q157" s="170" t="n">
        <v>0</v>
      </c>
      <c r="R157" s="170" t="n">
        <f aca="false">Q157*H157</f>
        <v>0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215</v>
      </c>
      <c r="AT157" s="172" t="s">
        <v>116</v>
      </c>
      <c r="AU157" s="172" t="s">
        <v>81</v>
      </c>
      <c r="AY157" s="3" t="s">
        <v>113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79</v>
      </c>
      <c r="BK157" s="173" t="n">
        <f aca="false">ROUND(I157*H157,2)</f>
        <v>0</v>
      </c>
      <c r="BL157" s="3" t="s">
        <v>215</v>
      </c>
      <c r="BM157" s="172" t="s">
        <v>216</v>
      </c>
    </row>
    <row r="158" s="146" customFormat="true" ht="22.8" hidden="false" customHeight="true" outlineLevel="0" collapsed="false">
      <c r="B158" s="147"/>
      <c r="D158" s="148" t="s">
        <v>73</v>
      </c>
      <c r="E158" s="158" t="s">
        <v>217</v>
      </c>
      <c r="F158" s="158" t="s">
        <v>218</v>
      </c>
      <c r="I158" s="150"/>
      <c r="J158" s="159" t="n">
        <f aca="false">BK158</f>
        <v>0</v>
      </c>
      <c r="L158" s="147"/>
      <c r="M158" s="152"/>
      <c r="N158" s="153"/>
      <c r="O158" s="153"/>
      <c r="P158" s="154" t="n">
        <f aca="false">P159</f>
        <v>0</v>
      </c>
      <c r="Q158" s="153"/>
      <c r="R158" s="154" t="n">
        <f aca="false">R159</f>
        <v>0</v>
      </c>
      <c r="S158" s="153"/>
      <c r="T158" s="155" t="n">
        <f aca="false">T159</f>
        <v>0</v>
      </c>
      <c r="AR158" s="148" t="s">
        <v>140</v>
      </c>
      <c r="AT158" s="156" t="s">
        <v>73</v>
      </c>
      <c r="AU158" s="156" t="s">
        <v>79</v>
      </c>
      <c r="AY158" s="148" t="s">
        <v>113</v>
      </c>
      <c r="BK158" s="157" t="n">
        <f aca="false">BK159</f>
        <v>0</v>
      </c>
    </row>
    <row r="159" s="27" customFormat="true" ht="16.5" hidden="false" customHeight="true" outlineLevel="0" collapsed="false">
      <c r="A159" s="22"/>
      <c r="B159" s="160"/>
      <c r="C159" s="161" t="s">
        <v>219</v>
      </c>
      <c r="D159" s="161" t="s">
        <v>116</v>
      </c>
      <c r="E159" s="162" t="s">
        <v>220</v>
      </c>
      <c r="F159" s="163" t="s">
        <v>221</v>
      </c>
      <c r="G159" s="164" t="s">
        <v>127</v>
      </c>
      <c r="H159" s="165" t="n">
        <v>1</v>
      </c>
      <c r="I159" s="166"/>
      <c r="J159" s="167" t="n">
        <f aca="false">ROUND(I159*H159,2)</f>
        <v>0</v>
      </c>
      <c r="K159" s="163" t="s">
        <v>120</v>
      </c>
      <c r="L159" s="23"/>
      <c r="M159" s="168"/>
      <c r="N159" s="169" t="s">
        <v>39</v>
      </c>
      <c r="O159" s="60"/>
      <c r="P159" s="170" t="n">
        <f aca="false">O159*H159</f>
        <v>0</v>
      </c>
      <c r="Q159" s="170" t="n">
        <v>0</v>
      </c>
      <c r="R159" s="170" t="n">
        <f aca="false">Q159*H159</f>
        <v>0</v>
      </c>
      <c r="S159" s="170" t="n">
        <v>0</v>
      </c>
      <c r="T159" s="171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215</v>
      </c>
      <c r="AT159" s="172" t="s">
        <v>116</v>
      </c>
      <c r="AU159" s="172" t="s">
        <v>81</v>
      </c>
      <c r="AY159" s="3" t="s">
        <v>113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79</v>
      </c>
      <c r="BK159" s="173" t="n">
        <f aca="false">ROUND(I159*H159,2)</f>
        <v>0</v>
      </c>
      <c r="BL159" s="3" t="s">
        <v>215</v>
      </c>
      <c r="BM159" s="172" t="s">
        <v>222</v>
      </c>
    </row>
    <row r="160" s="146" customFormat="true" ht="22.8" hidden="false" customHeight="true" outlineLevel="0" collapsed="false">
      <c r="B160" s="147"/>
      <c r="D160" s="148" t="s">
        <v>73</v>
      </c>
      <c r="E160" s="158" t="s">
        <v>223</v>
      </c>
      <c r="F160" s="158" t="s">
        <v>224</v>
      </c>
      <c r="I160" s="150"/>
      <c r="J160" s="159" t="n">
        <f aca="false">BK160</f>
        <v>0</v>
      </c>
      <c r="L160" s="147"/>
      <c r="M160" s="152"/>
      <c r="N160" s="153"/>
      <c r="O160" s="153"/>
      <c r="P160" s="154" t="n">
        <f aca="false">P161</f>
        <v>0</v>
      </c>
      <c r="Q160" s="153"/>
      <c r="R160" s="154" t="n">
        <f aca="false">R161</f>
        <v>0</v>
      </c>
      <c r="S160" s="153"/>
      <c r="T160" s="155" t="n">
        <f aca="false">T161</f>
        <v>0</v>
      </c>
      <c r="AR160" s="148" t="s">
        <v>140</v>
      </c>
      <c r="AT160" s="156" t="s">
        <v>73</v>
      </c>
      <c r="AU160" s="156" t="s">
        <v>79</v>
      </c>
      <c r="AY160" s="148" t="s">
        <v>113</v>
      </c>
      <c r="BK160" s="157" t="n">
        <f aca="false">BK161</f>
        <v>0</v>
      </c>
    </row>
    <row r="161" s="27" customFormat="true" ht="16.5" hidden="false" customHeight="true" outlineLevel="0" collapsed="false">
      <c r="A161" s="22"/>
      <c r="B161" s="160"/>
      <c r="C161" s="161" t="s">
        <v>6</v>
      </c>
      <c r="D161" s="161" t="s">
        <v>116</v>
      </c>
      <c r="E161" s="162" t="s">
        <v>225</v>
      </c>
      <c r="F161" s="163" t="s">
        <v>226</v>
      </c>
      <c r="G161" s="164" t="s">
        <v>127</v>
      </c>
      <c r="H161" s="165" t="n">
        <v>1</v>
      </c>
      <c r="I161" s="166"/>
      <c r="J161" s="167" t="n">
        <f aca="false">ROUND(I161*H161,2)</f>
        <v>0</v>
      </c>
      <c r="K161" s="163" t="s">
        <v>120</v>
      </c>
      <c r="L161" s="23"/>
      <c r="M161" s="196"/>
      <c r="N161" s="197" t="s">
        <v>39</v>
      </c>
      <c r="O161" s="198"/>
      <c r="P161" s="199" t="n">
        <f aca="false">O161*H161</f>
        <v>0</v>
      </c>
      <c r="Q161" s="199" t="n">
        <v>0</v>
      </c>
      <c r="R161" s="199" t="n">
        <f aca="false">Q161*H161</f>
        <v>0</v>
      </c>
      <c r="S161" s="199" t="n">
        <v>0</v>
      </c>
      <c r="T161" s="200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215</v>
      </c>
      <c r="AT161" s="172" t="s">
        <v>116</v>
      </c>
      <c r="AU161" s="172" t="s">
        <v>81</v>
      </c>
      <c r="AY161" s="3" t="s">
        <v>113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79</v>
      </c>
      <c r="BK161" s="173" t="n">
        <f aca="false">ROUND(I161*H161,2)</f>
        <v>0</v>
      </c>
      <c r="BL161" s="3" t="s">
        <v>215</v>
      </c>
      <c r="BM161" s="172" t="s">
        <v>227</v>
      </c>
    </row>
    <row r="162" s="27" customFormat="true" ht="6.95" hidden="false" customHeight="true" outlineLevel="0" collapsed="false">
      <c r="A162" s="22"/>
      <c r="B162" s="44"/>
      <c r="C162" s="45"/>
      <c r="D162" s="45"/>
      <c r="E162" s="45"/>
      <c r="F162" s="45"/>
      <c r="G162" s="45"/>
      <c r="H162" s="45"/>
      <c r="I162" s="45"/>
      <c r="J162" s="45"/>
      <c r="K162" s="45"/>
      <c r="L162" s="23"/>
      <c r="M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</row>
  </sheetData>
  <autoFilter ref="C121:K161"/>
  <mergeCells count="6">
    <mergeCell ref="L2:V2"/>
    <mergeCell ref="E7:H7"/>
    <mergeCell ref="E16:H16"/>
    <mergeCell ref="E25:H25"/>
    <mergeCell ref="E85:H85"/>
    <mergeCell ref="E114:H114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LibreOffice/7.4.7.2$Windows_X86_64 LibreOffice_project/723314e595e8007d3cf785c16538505a1c878ca5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2023-11-06T18:12:29Z</dcterms:created>
  <dc:creator>Eva-TOSH\Eva</dc:creator>
  <dc:description/>
  <dc:language>cs-CZ</dc:language>
  <cp:lastModifiedBy/>
  <dcterms:modified xsi:type="dcterms:W3CDTF">2023-11-11T14:13:48Z</dcterms:modified>
  <cp:revision>1</cp:revision>
  <dc:subject/>
  <dc:title/>
</cp:coreProperties>
</file>